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drawings/drawing2.xml" ContentType="application/vnd.openxmlformats-officedocument.drawing+xml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Jenkole\Documents\Javna naročila\2016\Gradnje\Obvozna cesta Lipce\"/>
    </mc:Choice>
  </mc:AlternateContent>
  <bookViews>
    <workbookView xWindow="0" yWindow="15" windowWidth="17400" windowHeight="11205"/>
  </bookViews>
  <sheets>
    <sheet name="Predračun" sheetId="11" r:id="rId1"/>
    <sheet name="rušenje čuvajnice" sheetId="2" r:id="rId2"/>
    <sheet name="cesta" sheetId="3" r:id="rId3"/>
    <sheet name="kamnita zložba" sheetId="4" r:id="rId4"/>
    <sheet name="javna razsvetljava" sheetId="7" r:id="rId5"/>
    <sheet name="Skrajšanje tirov" sheetId="10" r:id="rId6"/>
    <sheet name="VN kabel" sheetId="6" r:id="rId7"/>
    <sheet name="JR križišče" sheetId="9" r:id="rId8"/>
    <sheet name="obnova križišča" sheetId="8" r:id="rId9"/>
  </sheets>
  <definedNames>
    <definedName name="_xlnm.Print_Area" localSheetId="2">cesta!$A$1:$F$184</definedName>
    <definedName name="_xlnm.Print_Area" localSheetId="4">'javna razsvetljava'!$A$1:$F$33</definedName>
    <definedName name="_xlnm.Print_Area" localSheetId="7">'JR križišče'!$A$1:$F$31</definedName>
    <definedName name="_xlnm.Print_Area" localSheetId="3">'kamnita zložba'!$A$1:$F$87</definedName>
    <definedName name="_xlnm.Print_Area" localSheetId="8">'obnova križišča'!$A$1:$F$93</definedName>
    <definedName name="_xlnm.Print_Area" localSheetId="0">Predračun!$A$1:$E$47</definedName>
    <definedName name="_xlnm.Print_Area" localSheetId="1">'rušenje čuvajnice'!$A$1:$F$24</definedName>
    <definedName name="_xlnm.Print_Area" localSheetId="5">'Skrajšanje tirov'!$A$1:$F$37</definedName>
    <definedName name="_xlnm.Print_Area" localSheetId="6">'VN kabel'!$A$1:$F$34</definedName>
    <definedName name="_xlnm.Print_Titles" localSheetId="2">cesta!$4:$5</definedName>
    <definedName name="_xlnm.Print_Titles" localSheetId="4">'javna razsvetljava'!$5:$6</definedName>
    <definedName name="_xlnm.Print_Titles" localSheetId="7">'JR križišče'!$3:$4</definedName>
    <definedName name="_xlnm.Print_Titles" localSheetId="3">'kamnita zložba'!$3:$4</definedName>
    <definedName name="_xlnm.Print_Titles" localSheetId="8">'obnova križišča'!$4:$5</definedName>
    <definedName name="_xlnm.Print_Titles" localSheetId="1">'rušenje čuvajnice'!$4:$5</definedName>
    <definedName name="_xlnm.Print_Titles" localSheetId="5">'Skrajšanje tirov'!$4:$5</definedName>
    <definedName name="_xlnm.Print_Titles" localSheetId="6">'VN kabel'!$4:$5</definedName>
  </definedNames>
  <calcPr calcId="152511"/>
</workbook>
</file>

<file path=xl/calcChain.xml><?xml version="1.0" encoding="utf-8"?>
<calcChain xmlns="http://schemas.openxmlformats.org/spreadsheetml/2006/main">
  <c r="E38" i="11" l="1"/>
  <c r="E36" i="11"/>
  <c r="E34" i="11"/>
  <c r="F75" i="8" l="1"/>
  <c r="F18" i="4"/>
  <c r="F17" i="4"/>
  <c r="F16" i="4"/>
  <c r="F23" i="6"/>
  <c r="F15" i="3"/>
  <c r="F14" i="3"/>
  <c r="F13" i="3"/>
  <c r="F12" i="3"/>
  <c r="F11" i="3"/>
  <c r="F9" i="10"/>
  <c r="F10" i="10"/>
  <c r="F11" i="10"/>
  <c r="F12" i="10"/>
  <c r="F13" i="10"/>
  <c r="F18" i="10"/>
  <c r="F19" i="10"/>
  <c r="F20" i="10"/>
  <c r="F21" i="10"/>
  <c r="F22" i="10"/>
  <c r="F23" i="10"/>
  <c r="F24" i="10"/>
  <c r="F25" i="10"/>
  <c r="F107" i="3"/>
  <c r="F108" i="3"/>
  <c r="F111" i="3"/>
  <c r="F112" i="3"/>
  <c r="F113" i="3"/>
  <c r="F116" i="3"/>
  <c r="F117" i="3"/>
  <c r="F120" i="3"/>
  <c r="F121" i="3"/>
  <c r="F122" i="3"/>
  <c r="F125" i="3"/>
  <c r="F126" i="3"/>
  <c r="F127" i="3"/>
  <c r="F130" i="3"/>
  <c r="F131" i="3"/>
  <c r="F132" i="3"/>
  <c r="F133" i="3"/>
  <c r="F134" i="3"/>
  <c r="F137" i="3"/>
  <c r="F138" i="3"/>
  <c r="F139" i="3"/>
  <c r="F140" i="3"/>
  <c r="F141" i="3"/>
  <c r="F142" i="3"/>
  <c r="F145" i="3"/>
  <c r="F146" i="3"/>
  <c r="F147" i="3"/>
  <c r="F148" i="3"/>
  <c r="F149" i="3"/>
  <c r="F152" i="3"/>
  <c r="F153" i="3"/>
  <c r="F154" i="3"/>
  <c r="F155" i="3"/>
  <c r="F156" i="3"/>
  <c r="F159" i="3"/>
  <c r="F160" i="3"/>
  <c r="F161" i="3"/>
  <c r="F162" i="3"/>
  <c r="F164" i="3"/>
  <c r="F91" i="8"/>
  <c r="F71" i="4"/>
  <c r="F72" i="4" s="1"/>
  <c r="F85" i="4" s="1"/>
  <c r="F66" i="4"/>
  <c r="F65" i="4"/>
  <c r="F64" i="4"/>
  <c r="F63" i="4"/>
  <c r="F59" i="4"/>
  <c r="F60" i="4" s="1"/>
  <c r="F58" i="4"/>
  <c r="F57" i="4"/>
  <c r="F53" i="4"/>
  <c r="F54" i="4" s="1"/>
  <c r="F49" i="4"/>
  <c r="F48" i="4"/>
  <c r="F47" i="4"/>
  <c r="F46" i="4"/>
  <c r="F42" i="4"/>
  <c r="F41" i="4"/>
  <c r="F43" i="4" s="1"/>
  <c r="F37" i="4"/>
  <c r="F36" i="4"/>
  <c r="F38" i="4" s="1"/>
  <c r="F35" i="4"/>
  <c r="F30" i="4"/>
  <c r="F29" i="4"/>
  <c r="F28" i="4"/>
  <c r="F27" i="4"/>
  <c r="F26" i="4"/>
  <c r="F25" i="4"/>
  <c r="F24" i="4"/>
  <c r="F23" i="4"/>
  <c r="F14" i="4"/>
  <c r="F13" i="4"/>
  <c r="F12" i="4"/>
  <c r="F11" i="4"/>
  <c r="F7" i="4"/>
  <c r="F8" i="4"/>
  <c r="F77" i="4" s="1"/>
  <c r="F31" i="4"/>
  <c r="F81" i="4" s="1"/>
  <c r="F21" i="6"/>
  <c r="F10" i="7"/>
  <c r="F8" i="9"/>
  <c r="F15" i="9" s="1"/>
  <c r="F29" i="9" s="1"/>
  <c r="F9" i="9"/>
  <c r="F10" i="9"/>
  <c r="F11" i="9"/>
  <c r="F12" i="9"/>
  <c r="F13" i="9"/>
  <c r="F14" i="9"/>
  <c r="F20" i="9"/>
  <c r="F23" i="9" s="1"/>
  <c r="F30" i="9" s="1"/>
  <c r="F21" i="9"/>
  <c r="F22" i="9"/>
  <c r="F66" i="8"/>
  <c r="F67" i="8"/>
  <c r="F68" i="8"/>
  <c r="F69" i="8"/>
  <c r="F70" i="8"/>
  <c r="F71" i="8"/>
  <c r="F72" i="8"/>
  <c r="F65" i="8"/>
  <c r="F49" i="8"/>
  <c r="F50" i="8"/>
  <c r="F51" i="8"/>
  <c r="F52" i="8"/>
  <c r="F53" i="8"/>
  <c r="F54" i="8"/>
  <c r="F55" i="8"/>
  <c r="F56" i="8"/>
  <c r="F57" i="8"/>
  <c r="F58" i="8"/>
  <c r="F59" i="8"/>
  <c r="F48" i="8"/>
  <c r="F35" i="8"/>
  <c r="F36" i="8"/>
  <c r="F37" i="8"/>
  <c r="F38" i="8"/>
  <c r="F39" i="8"/>
  <c r="F40" i="8"/>
  <c r="F41" i="8"/>
  <c r="F42" i="8"/>
  <c r="F34" i="8"/>
  <c r="F27" i="8"/>
  <c r="F28" i="8"/>
  <c r="F29" i="8" s="1"/>
  <c r="F83" i="8" s="1"/>
  <c r="F26" i="8"/>
  <c r="F10" i="8"/>
  <c r="F11" i="8"/>
  <c r="F12" i="8"/>
  <c r="F13" i="8"/>
  <c r="F14" i="8"/>
  <c r="F15" i="8"/>
  <c r="F16" i="8"/>
  <c r="F17" i="8"/>
  <c r="F18" i="8"/>
  <c r="F19" i="8"/>
  <c r="F9" i="8"/>
  <c r="F20" i="8" s="1"/>
  <c r="F81" i="8" s="1"/>
  <c r="F22" i="6"/>
  <c r="F24" i="6"/>
  <c r="F20" i="6"/>
  <c r="F14" i="6"/>
  <c r="F15" i="6"/>
  <c r="F13" i="6"/>
  <c r="F10" i="6"/>
  <c r="F11" i="6"/>
  <c r="F12" i="6"/>
  <c r="F9" i="6"/>
  <c r="F21" i="7"/>
  <c r="F22" i="7"/>
  <c r="F20" i="7"/>
  <c r="F23" i="7" s="1"/>
  <c r="F31" i="7" s="1"/>
  <c r="F15" i="7"/>
  <c r="F11" i="7"/>
  <c r="F12" i="7"/>
  <c r="F13" i="7"/>
  <c r="F16" i="7" s="1"/>
  <c r="F30" i="7" s="1"/>
  <c r="F14" i="7"/>
  <c r="F9" i="7"/>
  <c r="F106" i="3"/>
  <c r="F90" i="3"/>
  <c r="F91" i="3"/>
  <c r="F92" i="3"/>
  <c r="F93" i="3"/>
  <c r="F94" i="3"/>
  <c r="F95" i="3"/>
  <c r="F96" i="3"/>
  <c r="F97" i="3"/>
  <c r="F98" i="3"/>
  <c r="F89" i="3"/>
  <c r="F99" i="3" s="1"/>
  <c r="F179" i="3" s="1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59" i="3"/>
  <c r="F46" i="3"/>
  <c r="F47" i="3"/>
  <c r="F48" i="3"/>
  <c r="F49" i="3"/>
  <c r="F50" i="3"/>
  <c r="F51" i="3"/>
  <c r="F52" i="3"/>
  <c r="F53" i="3"/>
  <c r="F45" i="3"/>
  <c r="F31" i="3"/>
  <c r="F32" i="3"/>
  <c r="F33" i="3"/>
  <c r="F34" i="3"/>
  <c r="F35" i="3"/>
  <c r="F36" i="3"/>
  <c r="F37" i="3"/>
  <c r="F38" i="3"/>
  <c r="F39" i="3"/>
  <c r="F40" i="3"/>
  <c r="F30" i="3"/>
  <c r="F16" i="3"/>
  <c r="F17" i="3"/>
  <c r="F18" i="3"/>
  <c r="F19" i="3"/>
  <c r="F20" i="3"/>
  <c r="F21" i="3"/>
  <c r="F22" i="3"/>
  <c r="F23" i="3"/>
  <c r="F24" i="3"/>
  <c r="F9" i="3"/>
  <c r="F15" i="2"/>
  <c r="F14" i="2"/>
  <c r="F16" i="2" s="1"/>
  <c r="F22" i="2" s="1"/>
  <c r="F9" i="2"/>
  <c r="F8" i="2"/>
  <c r="F10" i="2"/>
  <c r="F21" i="2" s="1"/>
  <c r="F24" i="2" s="1"/>
  <c r="E12" i="11" s="1"/>
  <c r="F73" i="8" l="1"/>
  <c r="F89" i="8" s="1"/>
  <c r="F93" i="8" s="1"/>
  <c r="E24" i="11" s="1"/>
  <c r="F60" i="8"/>
  <c r="F87" i="8" s="1"/>
  <c r="F43" i="8"/>
  <c r="F85" i="8" s="1"/>
  <c r="F25" i="6"/>
  <c r="F33" i="6" s="1"/>
  <c r="F16" i="6"/>
  <c r="F32" i="6" s="1"/>
  <c r="F34" i="6" s="1"/>
  <c r="E22" i="11" s="1"/>
  <c r="F26" i="10"/>
  <c r="F34" i="10" s="1"/>
  <c r="F14" i="10"/>
  <c r="F32" i="10" s="1"/>
  <c r="F36" i="10" s="1"/>
  <c r="E20" i="11" s="1"/>
  <c r="F67" i="4"/>
  <c r="F50" i="4"/>
  <c r="F20" i="4"/>
  <c r="F79" i="4" s="1"/>
  <c r="F165" i="3"/>
  <c r="F181" i="3" s="1"/>
  <c r="F85" i="3"/>
  <c r="F177" i="3" s="1"/>
  <c r="F54" i="3"/>
  <c r="F175" i="3" s="1"/>
  <c r="F41" i="3"/>
  <c r="F173" i="3" s="1"/>
  <c r="F25" i="3"/>
  <c r="F171" i="3" s="1"/>
  <c r="F31" i="9"/>
  <c r="E26" i="11" s="1"/>
  <c r="F68" i="4"/>
  <c r="F83" i="4" s="1"/>
  <c r="F87" i="4" s="1"/>
  <c r="E16" i="11" s="1"/>
  <c r="F33" i="7"/>
  <c r="E18" i="11" s="1"/>
  <c r="F183" i="3" l="1"/>
  <c r="E14" i="11" s="1"/>
  <c r="E28" i="11"/>
  <c r="E30" i="11" l="1"/>
</calcChain>
</file>

<file path=xl/sharedStrings.xml><?xml version="1.0" encoding="utf-8"?>
<sst xmlns="http://schemas.openxmlformats.org/spreadsheetml/2006/main" count="992" uniqueCount="498">
  <si>
    <t xml:space="preserve">Opomba: pri gradbenih delih je potrebno upoštevati pazljiv in ročni izkop na območju obstoječe infrastrukture in pod stalnim nadzorom upravljalca </t>
  </si>
  <si>
    <t>Rušenje objekta čuvajnice kompletno s temelji, kletjo in pritličjem. Temelji, kletne stene, stopnice in plošče so betonske, ostale stene zidane. Objekt je brez inštalacij in stavbnega pohištva, tlorisne dimenzije 6,23x5,33 m.</t>
  </si>
  <si>
    <t>Izravnava in planiranje površin, kjer se odstranijo tiri - ocena (izven območja ceste)</t>
  </si>
  <si>
    <t xml:space="preserve">Izkop in  montaža montažnega temelja z jaškom (npr. kot tip Vigred) v terenu III in IV ktg, </t>
  </si>
  <si>
    <t>Široki izkop zemljine lll. ktg z nakladanjem na kamion, odvoz na deponijo po izbiri izvajalca s stroški deponiranaja  in  razprostiranjem na deponiji</t>
  </si>
  <si>
    <t>NN elektro vodi</t>
  </si>
  <si>
    <t>vodovod</t>
  </si>
  <si>
    <t>plin</t>
  </si>
  <si>
    <t>TK</t>
  </si>
  <si>
    <t>KKS</t>
  </si>
  <si>
    <t>1.2.3</t>
  </si>
  <si>
    <t>1.2.4</t>
  </si>
  <si>
    <t>1.2.5</t>
  </si>
  <si>
    <t>1.2.2</t>
  </si>
  <si>
    <t>1.2.1</t>
  </si>
  <si>
    <t xml:space="preserve">Zakoličba komunalnih vodov in zavarovanje        </t>
  </si>
  <si>
    <t>Izdelava geodetskega posnetka in PID ( cesta in vodilna mapa ) v treh izvodih in na CD</t>
  </si>
  <si>
    <t>Izdelava geodetskega posnetka in projekta izvedenih del (PID) v 3 tiskanih izvodih in 1 na cd nosilcu v skladu z ZGO</t>
  </si>
  <si>
    <t>Izdelava geodetskega posnetka in projekta izvedenih del (PID) v 3 tiskanih izvodih in 1 na cd nosilcu v skladu z ZGO in Zcest-1</t>
  </si>
  <si>
    <t>IZDELAVA DOKUMENTACIJE</t>
  </si>
  <si>
    <t>Dobava in polaganje kabla 20 kV AXAL TT, 3x1x150 mm2 ( zemeljska dela pri gradbenih delih )</t>
  </si>
  <si>
    <t>m2</t>
  </si>
  <si>
    <t>kom</t>
  </si>
  <si>
    <t>kpl</t>
  </si>
  <si>
    <t>REKAPITULACIJA</t>
  </si>
  <si>
    <t>1.</t>
  </si>
  <si>
    <t>2.</t>
  </si>
  <si>
    <t>3.</t>
  </si>
  <si>
    <t>4.</t>
  </si>
  <si>
    <t>5.</t>
  </si>
  <si>
    <t>6.</t>
  </si>
  <si>
    <t>7.</t>
  </si>
  <si>
    <t>8.</t>
  </si>
  <si>
    <t>SKUPAJ</t>
  </si>
  <si>
    <t>m3</t>
  </si>
  <si>
    <t>ZEMELJSKA DELA</t>
  </si>
  <si>
    <t>Rušenje stopniščne ograje (L=4,0m h=1,1m)</t>
  </si>
  <si>
    <t>RUŠENJA</t>
  </si>
  <si>
    <t>Humusiranje in zatravitev  zelenic brez valjanja  v debelini 15 cm z dobavo in dovozom humusa</t>
  </si>
  <si>
    <t>Dobava in vgradnja tampona 0/60</t>
  </si>
  <si>
    <t>SKUPAJ ZEMLEJSKA DELA</t>
  </si>
  <si>
    <t>SKUPAJ RUŠENJA</t>
  </si>
  <si>
    <t>RUŠENJE "ČUVAJNICA"</t>
  </si>
  <si>
    <t>1.0</t>
  </si>
  <si>
    <t xml:space="preserve">PREDDELA </t>
  </si>
  <si>
    <t>Šifra</t>
  </si>
  <si>
    <t>Opis dela</t>
  </si>
  <si>
    <t>Enota</t>
  </si>
  <si>
    <t>Količina</t>
  </si>
  <si>
    <t>1.1</t>
  </si>
  <si>
    <t>Zakoličba projektiranih osi in zavarovanje</t>
  </si>
  <si>
    <t>m¹</t>
  </si>
  <si>
    <t>1.2</t>
  </si>
  <si>
    <t>1.3</t>
  </si>
  <si>
    <t>Postavitev in zavarovanje prečnih profilov</t>
  </si>
  <si>
    <t>kos</t>
  </si>
  <si>
    <t>1.4</t>
  </si>
  <si>
    <t>Zarezanje asfalta</t>
  </si>
  <si>
    <t>1.5</t>
  </si>
  <si>
    <t>m²</t>
  </si>
  <si>
    <t>1.6</t>
  </si>
  <si>
    <t>1.7</t>
  </si>
  <si>
    <t>1.8</t>
  </si>
  <si>
    <t>1.9</t>
  </si>
  <si>
    <t>1.10</t>
  </si>
  <si>
    <t>1.11</t>
  </si>
  <si>
    <t>2.0</t>
  </si>
  <si>
    <t xml:space="preserve">ZEMELJSKA DELA </t>
  </si>
  <si>
    <t>2.1</t>
  </si>
  <si>
    <t>m³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</si>
  <si>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</si>
  <si>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</si>
  <si>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</si>
  <si>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</si>
  <si>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</si>
  <si>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</si>
  <si>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</si>
  <si>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</si>
  <si>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</si>
  <si>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</si>
  <si>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3.0</t>
  </si>
  <si>
    <t xml:space="preserve">VOZIŠČNE KONSTRUKCIJE 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</si>
  <si>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</si>
  <si>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</si>
  <si>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</si>
  <si>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</si>
  <si>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</si>
  <si>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</si>
  <si>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</si>
  <si>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</si>
  <si>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</si>
  <si>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4.0</t>
  </si>
  <si>
    <t>ODVODNJAVANJE  IN KANALIZACIJA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</si>
  <si>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</si>
  <si>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</si>
  <si>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</si>
  <si>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</si>
  <si>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</si>
  <si>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</si>
  <si>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</si>
  <si>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</si>
  <si>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</si>
  <si>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</si>
  <si>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</si>
  <si>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</si>
  <si>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</si>
  <si>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</si>
  <si>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</si>
  <si>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</si>
  <si>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</si>
  <si>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</si>
  <si>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</si>
  <si>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>4.20</t>
  </si>
  <si>
    <t>4.21</t>
  </si>
  <si>
    <t>4.22</t>
  </si>
  <si>
    <t>4.23</t>
  </si>
  <si>
    <t>4.24</t>
  </si>
  <si>
    <t>4.25</t>
  </si>
  <si>
    <t>4.26</t>
  </si>
  <si>
    <t>5.0</t>
  </si>
  <si>
    <t>PROMETNA OPREMA IN SIGNALIZACIJA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</si>
  <si>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</si>
  <si>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</si>
  <si>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</si>
  <si>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</si>
  <si>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</si>
  <si>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</si>
  <si>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</si>
  <si>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</si>
  <si>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</si>
  <si>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</si>
  <si>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6.0</t>
  </si>
  <si>
    <t>TUJE STORITVE</t>
  </si>
  <si>
    <t>ocena</t>
  </si>
  <si>
    <t>6.2</t>
  </si>
  <si>
    <t>6.3</t>
  </si>
  <si>
    <t>6.4</t>
  </si>
  <si>
    <t>6.5</t>
  </si>
  <si>
    <t>6.6</t>
  </si>
  <si>
    <t>7.0</t>
  </si>
  <si>
    <t>PREDDELA</t>
  </si>
  <si>
    <t>VOZIŠČNE KONSTRUKCIJE</t>
  </si>
  <si>
    <t xml:space="preserve">ODVODNJAVANJE </t>
  </si>
  <si>
    <t>EUR</t>
  </si>
  <si>
    <t>PREDDELA SKUPAJ:</t>
  </si>
  <si>
    <t>Ureditev planuma temeljnih tal vezljive zemljine – 3. kategorije</t>
  </si>
  <si>
    <t>2</t>
  </si>
  <si>
    <t xml:space="preserve">ZEMELJSKA DELA SKUPAJ: </t>
  </si>
  <si>
    <t>ODVODNJAVANJE</t>
  </si>
  <si>
    <t>m1</t>
  </si>
  <si>
    <r>
      <t>m</t>
    </r>
    <r>
      <rPr>
        <vertAlign val="superscript"/>
        <sz val="10"/>
        <rFont val="Arial"/>
        <family val="2"/>
        <charset val="238"/>
      </rPr>
      <t>1</t>
    </r>
  </si>
  <si>
    <t>m</t>
  </si>
  <si>
    <t>ODVODNJAVANJE SKUPAJ:</t>
  </si>
  <si>
    <t>GRADBENA IN OBRTNIŠKA DELA</t>
  </si>
  <si>
    <t>TESARSKA DELA</t>
  </si>
  <si>
    <t>Izdelava premičnega odra, visokega nad 4 m</t>
  </si>
  <si>
    <t>Izdelava podprtega opaža za ravne temelje</t>
  </si>
  <si>
    <t>TESARSKA DELA SKUPAJ:</t>
  </si>
  <si>
    <t>DELA Z JEKLOM ZA OJAČITEV</t>
  </si>
  <si>
    <t>Dobava in postavitev rebrastih žic iz visokovrednega naravno trdega jekla B St 500 S s premerom do 12 mm, za srednje zahtevno ojačitev</t>
  </si>
  <si>
    <t>kg</t>
  </si>
  <si>
    <t>Dobava in postavitev rebrastih žic iz visokovrednega naravno trdega jekla B St 500 S s premerom nad 14 mm, za srednje zahtevno ojačitev</t>
  </si>
  <si>
    <t>DELA Z JEKLOM ZA OJAČITEV SKUPAJ:</t>
  </si>
  <si>
    <t>DELA S CEMENTNIM BETONOM</t>
  </si>
  <si>
    <r>
      <t>Dobava in vgraditev podložnega cementnega betona C12/15 v prerez do 0,15 m</t>
    </r>
    <r>
      <rPr>
        <vertAlign val="superscript"/>
        <sz val="10"/>
        <rFont val="Arial"/>
        <family val="2"/>
        <charset val="238"/>
      </rPr>
      <t>3</t>
    </r>
    <r>
      <rPr>
        <sz val="10"/>
        <rFont val="Arial"/>
        <family val="2"/>
        <charset val="238"/>
      </rPr>
      <t>/m</t>
    </r>
    <r>
      <rPr>
        <vertAlign val="superscript"/>
        <sz val="10"/>
        <rFont val="Arial"/>
        <family val="2"/>
        <charset val="238"/>
      </rPr>
      <t>2</t>
    </r>
  </si>
  <si>
    <t>Dobava in vgraditev poroznega (drenažnega) cementnega betona</t>
  </si>
  <si>
    <t>DELA S CEMENTNIM BETONOM SKUPAJ:</t>
  </si>
  <si>
    <t>ZIDARSKA IN KAMNOSEŠKA DELA</t>
  </si>
  <si>
    <t>ZIDARSKA IN KAMNOSEŠKA DELA SKUPAJ:</t>
  </si>
  <si>
    <t>KLJUČAVNIČARSKA DELA</t>
  </si>
  <si>
    <t>Dobava in vgraditev merilnih čepov, vključno z navezavo na veljavno nivelmansko mrežo</t>
  </si>
  <si>
    <t>Dobava in vgraditev kovinske plošče z vpisanim nazivom izvajalca in letom izgradnje objekta</t>
  </si>
  <si>
    <t>KLJUČAVNIČARSKA DELA SKUPAJ:</t>
  </si>
  <si>
    <t>ZAŠČITNA DELA</t>
  </si>
  <si>
    <t>Izdelava ločilne plasti iz trdih penastih plošč, debelih 2 cm</t>
  </si>
  <si>
    <t>Zatesnitev dilatacijske rege s trajno elastičnim zapolnitvenim materialom</t>
  </si>
  <si>
    <t>Zatesnitev dilatacijske rege s trajno elastično zmesjo za stike</t>
  </si>
  <si>
    <t>ZAŠČITNA DELA SKUPAJ:</t>
  </si>
  <si>
    <t>GRADBENA IN OBRTN. DELA SKUPAJ:</t>
  </si>
  <si>
    <t>TUJE STORITVE SKUPAJ:</t>
  </si>
  <si>
    <t xml:space="preserve">REKAPITULACIJA  </t>
  </si>
  <si>
    <t>SKUPAJ:</t>
  </si>
  <si>
    <t>ELEKTROMONTAŽNA DELA</t>
  </si>
  <si>
    <t xml:space="preserve">kom  </t>
  </si>
  <si>
    <t xml:space="preserve">Dobava in vlečenje zemeljskega kabla v kabel.kanalizaciji, kabel PP 00-y, 5x10 mm2, 1 kV, za napajanje svetilk iz obstoječega prižigališča </t>
  </si>
  <si>
    <t>Dobava in polaganje železnega pocinkanega valjanca 25 x 4 mm</t>
  </si>
  <si>
    <t>Dobava in montaža drobnega montažnega materiala</t>
  </si>
  <si>
    <t>komplet</t>
  </si>
  <si>
    <t>ELEKTROMONTAŽNA DELA SKUPAJ</t>
  </si>
  <si>
    <t>GRADBENA DELA</t>
  </si>
  <si>
    <t>Dobava in montaža vroče cinkanega kandelabra višine 9 m</t>
  </si>
  <si>
    <t>GRADBENA DELA SKUPAJ</t>
  </si>
  <si>
    <t>A</t>
  </si>
  <si>
    <t>B</t>
  </si>
  <si>
    <t>Gradbena dela</t>
  </si>
  <si>
    <t xml:space="preserve">                                                                                                              </t>
  </si>
  <si>
    <t>R E K A P I T U L A C I J A</t>
  </si>
  <si>
    <t>Nadzor s s strani upravljalca in zaščita obstoječih elektroenergetskih vodov komplet</t>
  </si>
  <si>
    <t>Zavarovanje gradbišča v času gradnje s polovično zaporo ceste in usmerjanje prometa s semaforjem</t>
  </si>
  <si>
    <t>Vsa zemeljska dela in transporti izkopanih materialov se obračunavajo po prostornini zemljine v raščenem stanju</t>
  </si>
  <si>
    <t>Humusiranje in zatravitev brežin in zelenic brez valjanja v debelini 15 cm z dobavo in dovozom manjkajočega humusa</t>
  </si>
  <si>
    <t>Izdelava posteljice iz kamnitega zmrzlinsko odpornega materiala v debelini povprečno 40.0 cm, kompletno z dobavo, dovozom in vgrajevanjem</t>
  </si>
  <si>
    <t xml:space="preserve">Dobava in polaganje bitumenskega betona AC 11 surf B 70/100, A3 v debelini 4 cm, ter 
bituminiziranega drobljenca AC 22 base B 50/70, A3 v debelini 7.0 cm
</t>
  </si>
  <si>
    <t>Dobava in polaganje bitumenskega betona v debelini 4 cm, AC 8 surf B 50/70, A5 na pločnikih</t>
  </si>
  <si>
    <t>Dobava in vgraditev ravnih arm.- bet. robnikov prereza 15 x 25 cm, položeni so v betonski temelj C 12/15 in zastičeni s cementno malto</t>
  </si>
  <si>
    <t>Isto kot postavka 3.5, samo dobava in vgraditev pogreznjenih armirano - betonskih robnikov</t>
  </si>
  <si>
    <t>Dobava in polaganje arm. - bet. robnih lamel 5/25/100. Položene so v betonski temelj C 12/15 in zastičene s cementno malto</t>
  </si>
  <si>
    <t>Dobava in polaganje betonskih tlakovcev debeline 6.0 cm na betonsko podlago iz betona C 25/30 debeline 15.0  cm, zastičene s cementno malto</t>
  </si>
  <si>
    <t>Zatesnitev stika nove in stare asfaltne plasti
 ─ premaz z vročim bitumnom BIT 200
 ─ zatesnitev stika z bitumenskim taljivim trakom</t>
  </si>
  <si>
    <t>Zakoličba projektiranih osi  kanalov z zavarovanjem,  vključno zakoličba jaškov in požiralnikov</t>
  </si>
  <si>
    <t>Dobava in vgraditev cevi iz umetnih mas, nazivnega premera DN 160, nazivna togost SN 8, vključno s peščeno posteljico debeline 10 cm, planiranjem dna in obsipom s peskom 0/10 do višine 30 cm nad temenom cevi</t>
  </si>
  <si>
    <t>Isto kot postavka 4.3., samo cevi nazivnega premera DN 250</t>
  </si>
  <si>
    <t>Dobava in zasipanje jarkov z gramoznim  materialom v slojih po 30 cm, vključno z utrjevanjem</t>
  </si>
  <si>
    <t>Izdelava drugih tankoslojnih označb na vozišču, ročno z enokomponentno belo barvo</t>
  </si>
  <si>
    <t>Izdelava temeljev za stebriče prometnih znakov iz cementnega betona C 12/15 Φ 30 cm in globine 80 cm</t>
  </si>
  <si>
    <t>Dobava in vgraditev stebriča za prometni znak iz vroče cinkane jeklene cevi Φ 64 m/m, dolžine do  4000 m/m</t>
  </si>
  <si>
    <t>Dobava in pritrditev prometnega znaka, podlaga iz aluminijaste pločevine, velikost do 0,4 m² ( kažipot )</t>
  </si>
  <si>
    <t>Dobava in pritrditev okroglega prometnega znaka Φ 600 podloga iz Alu pločevine, znak z odsevno folijo 2. vrste</t>
  </si>
  <si>
    <r>
      <t xml:space="preserve">Planiranje planuma spodjega ustroja z 10 % ročnim in 90 % strojnim utrjevanjem s točnostjo </t>
    </r>
    <r>
      <rPr>
        <sz val="10"/>
        <rFont val="Calibri"/>
        <family val="2"/>
        <charset val="238"/>
      </rPr>
      <t>±</t>
    </r>
    <r>
      <rPr>
        <sz val="10"/>
        <rFont val="Arial"/>
        <family val="2"/>
        <charset val="238"/>
      </rPr>
      <t xml:space="preserve"> 1,5 cm</t>
    </r>
  </si>
  <si>
    <r>
      <t xml:space="preserve">Izdelava tankoslojne vzdolžne označbe na vozišču z enokomponentno belo barvo, debelina suhe plasti 250 </t>
    </r>
    <r>
      <rPr>
        <sz val="10"/>
        <rFont val="Calibri"/>
        <family val="2"/>
        <charset val="238"/>
      </rPr>
      <t>µ</t>
    </r>
    <r>
      <rPr>
        <sz val="10"/>
        <rFont val="Arial"/>
        <family val="2"/>
        <charset val="238"/>
      </rPr>
      <t>m, širina črt 12 cm</t>
    </r>
  </si>
  <si>
    <t>Elektro del - material</t>
  </si>
  <si>
    <t xml:space="preserve">Dobava in polaganje kabla tip PP 00-y,  5x10 mm2 1kV, v cevi kabelske kanalizacije in v uvodnice kandelabrov s priklopi v kandelabrih </t>
  </si>
  <si>
    <t xml:space="preserve">Dobava in polaganje pocikanega valjanca 25 x 4 mm  </t>
  </si>
  <si>
    <t>Dobava in montaža priključne plošče v kandelabru tip PVE-5/16-1, z varovalnim elementom 6,3A montirana v kandelabru</t>
  </si>
  <si>
    <t>Zakoličba vseh obstoječih komunalnih naprav</t>
  </si>
  <si>
    <t>Dobava in montaža kandelabra H=9 m (nad terenom)</t>
  </si>
  <si>
    <t>Izdelava svetlobnotehničnih meritev</t>
  </si>
  <si>
    <t xml:space="preserve">1. </t>
  </si>
  <si>
    <t>Izkop jarka širine 40 cm, globine 100 cm, v terenu III in IV ktg, niveliranje dna jarka, dobava in vgrajevanje podložnega betona, dobava in polaganje 1xStigmafleks cevi fi 110 mm, z obbetoniranjem,  zasip jarka s komprimiranjem v plasteh s čišenjem, planiranjem in urejanjem terena.</t>
  </si>
  <si>
    <t>Opomba: Za novo razsvetljavo se uporabijo obstoječe svetilke-kom 2</t>
  </si>
  <si>
    <t>1.5.</t>
  </si>
  <si>
    <t>*Opomba: Vsa rušenja vključujejo vso potrebno zaščito, odvoz ruševin deponijo po izbiri izvajalca s stroški deponiranja</t>
  </si>
  <si>
    <t>Posek in odstranitev grmovja in dreves z debli premera do 15 cm ter odstranitev vej</t>
  </si>
  <si>
    <t>Planiranje planuma spodnjega ustroja z 10% ročnim in 90% strojnim utrjevanjem s točnostjo ±1.5 cm</t>
  </si>
  <si>
    <t>Humusiranje in zatravitev  brežin brez valjanja v debelini 15 cm, z dobavo in dovozom humusa</t>
  </si>
  <si>
    <t>Humusiranje in zatravitev zelenic, z valjanjem v debelini 15 cm z dobavo humusa</t>
  </si>
  <si>
    <t>Dobava in polaganje bitumenskega betona AC 11 surf B 70/100, A3 v debelini 4 cm, ter bituminiziranega drobljenca AC 22 base B 50/70, A3 v debelini 7.0 cm</t>
  </si>
  <si>
    <t>Izdelava bankine iz naravno zdrobljenega materiala, širine 1.0 m</t>
  </si>
  <si>
    <t>Zakoličba projektiranih osi  kanalov z zavarovanjem, vključno zakoličba jaškov in požiralnikov</t>
  </si>
  <si>
    <t>Dobava in polaganje arm. - bet. robnih lamel 5/25/100. Položene so v betonski temelj C 12/15 in zastičeni s cementno malto</t>
  </si>
  <si>
    <t>Zasipanje jarkov z izkopanim materialom in utrjevanjem po plasteh debeline 30 cm</t>
  </si>
  <si>
    <t>Dobava in zasipanje jarkov z gramoznim materialom in utrjevanjem po plasteh debeline 30 cm</t>
  </si>
  <si>
    <t>Izdelava kanalizacije iz cevi iz umetnih mas, nazivne obodne togosti SN 8 in premera DN160, položene na podložno plast iz zmesi kamnitih zrn debeline 10 cm, z zasipanjem minimalno 30 cm nad temenom cevi (priključki požiralnikov)</t>
  </si>
  <si>
    <t>Dobava in vgraditev jaškov iz umetnih mas (poliester) ø 400 mm, globine 1,50 m, kompletno z dodatnim izkopom in utrjenim gramoznim zasutjem ob jašku (požiralniki)</t>
  </si>
  <si>
    <t>Dobava in vgraditev jaškov iz umetnih mas (poliester) ø 800 mm, povprečne globine do 1,75 m, kompletno z dodatnim izkopom in utrjenim gramoznim zasutjem ob jašku</t>
  </si>
  <si>
    <t>Dobava in vgraditev pokrova iz litega železa za 40 MP, tip D, ø 600 mm - jaški</t>
  </si>
  <si>
    <t>Dobava in vgraditev pokrova iz litega železa za 25 MP, tip C, ø 400 mm - požiralniki</t>
  </si>
  <si>
    <t>Izdelava tlakovanega jarka s kamni debeline 20 cm, stiki zapolnjeni s cementno malto, na podložni plasti iz cementnega betona C12/15, debeline 20 cm ( priključitev na kamnito peto nasipa )</t>
  </si>
  <si>
    <t>Izdelava prepusta krožnega prereza iz betonskih cevi Φ 60, vključno z izvedbo podložne plasti debeline 10 cm in obbetoniranjem s cementnim betonom C 12/15</t>
  </si>
  <si>
    <t>Izdelava vtočnega jaška 60/60 iz cementnega betona vključno pokrov 80/80</t>
  </si>
  <si>
    <t>Izdelava poševne iztočne glave prepusta krožnega prereza iz cementnega betona premer 60 cm</t>
  </si>
  <si>
    <t>Dobava in pritrditev trikotnega prometnega znaka, podlaga iz aluminijaste pločevine, znak z oddsevno folijo 1. vrste, velikost stranice 90 cm</t>
  </si>
  <si>
    <t>Isto kot postavka 5.5., le okrogel prometni znak z odsevno folijo 2. vrste ( USTAVI )</t>
  </si>
  <si>
    <t>Dobava in postavitev plastičnega smernika z votlim prerezom, dolžina 1200 mm, z odsevnikom iz umetne snovi</t>
  </si>
  <si>
    <t>Dobava in vgraditev odsevnika z nosilcem iz aluminijste pločevine in odsevno folijo 2. vrste</t>
  </si>
  <si>
    <t>Dobava in vgraditev vkopane zaključnice,  dolžine 4.0 m</t>
  </si>
  <si>
    <t>Dobava in vgraditev jeklene varnostne ograje, vključno vse elemente , za nivo zadrževanja H1 in za delovno širino W4.</t>
  </si>
  <si>
    <t>4 (2x3)</t>
  </si>
  <si>
    <t>Vrednost 
(v €)</t>
  </si>
  <si>
    <t>CESTA LIPCE - ČRNA VAS</t>
  </si>
  <si>
    <t>Cena/E  
(v €)</t>
  </si>
  <si>
    <t>01</t>
  </si>
  <si>
    <t>02</t>
  </si>
  <si>
    <t xml:space="preserve">KAMNITA ZLOŽBA </t>
  </si>
  <si>
    <r>
      <t xml:space="preserve">Tlakovanje jarka z lomljencem, debelina 10 cm, stiki zapolnjeni s cementno malto, na podložni plasti cementnega betona, debeli 10 cm                                          
</t>
    </r>
    <r>
      <rPr>
        <i/>
        <sz val="10"/>
        <rFont val="Arial"/>
        <family val="2"/>
        <charset val="238"/>
      </rPr>
      <t>Opomba: kamnita mulda na zaključku zložbe. Upoštevati dobavo in vgradnjo materiala.</t>
    </r>
  </si>
  <si>
    <r>
      <t xml:space="preserve">Zaščita brežine z roliranjem v debelini nad 30 cm.           
</t>
    </r>
    <r>
      <rPr>
        <i/>
        <sz val="10"/>
        <rFont val="Arial"/>
        <family val="2"/>
        <charset val="238"/>
      </rPr>
      <t>Opomba: kamnita obloga v betonu d = 50 cm na zaključkih zložbe. Upoštevati dobavo in vgradnjo materiala.</t>
    </r>
  </si>
  <si>
    <r>
      <t xml:space="preserve">Vgraditev klina iz zrnate kamnine – 3. kategorije.                                                 
</t>
    </r>
    <r>
      <rPr>
        <i/>
        <sz val="10"/>
        <rFont val="Arial"/>
        <family val="2"/>
        <charset val="238"/>
      </rPr>
      <t>Opomba: zasipni klin - nekoherentni izkopni material v zaledju zložbe, komprimiranje minimalno do 92 % po MPP. Upoštevati dobavo in vgradnjo materiala.</t>
    </r>
  </si>
  <si>
    <r>
      <t xml:space="preserve">Izdelava kanalizacije iz cevi iz polietilena, vključno s podložno plastjo iz cementnega betona, premera 15 cm, v globini do 1,0 m                                                 
</t>
    </r>
    <r>
      <rPr>
        <i/>
        <sz val="10"/>
        <rFont val="Arial"/>
        <family val="2"/>
        <charset val="238"/>
      </rPr>
      <t>Opomba: Kanalizacijska cev premera 16 cm, navezava na meteorno kanalizacijo. Upoštevati dobavo in vgradnjo materiala.</t>
    </r>
  </si>
  <si>
    <r>
      <t xml:space="preserve">Izdelava kanalizacije iz cevi iz polivinilklorida, vključno s podložno plastjo iz cementnega betona, premera 15 cm, v globini do 1,0 m                                                
</t>
    </r>
    <r>
      <rPr>
        <i/>
        <sz val="10"/>
        <rFont val="Arial"/>
        <family val="2"/>
        <charset val="238"/>
      </rPr>
      <t>Opomba: PVC cev premera 16 cm, navezava na cestna požiralnika. Upoštevati dobavo in vgradnjo materiala.</t>
    </r>
  </si>
  <si>
    <r>
      <t xml:space="preserve">Izdelava podprtega opaža za raven zid, visok do 2m;  
</t>
    </r>
    <r>
      <rPr>
        <i/>
        <sz val="10"/>
        <rFont val="Arial"/>
        <family val="2"/>
        <charset val="238"/>
      </rPr>
      <t>Opomba: opaž zgornjega dela zložbe in krone zložbe</t>
    </r>
  </si>
  <si>
    <r>
      <t xml:space="preserve">Dobava in vgraditev ojačenega cementnega betona C25/30 v točkovne temelje ali temeljne blazine.                                  
</t>
    </r>
    <r>
      <rPr>
        <i/>
        <sz val="10"/>
        <rFont val="Arial"/>
        <family val="2"/>
        <charset val="238"/>
      </rPr>
      <t>Opomba: XC2, vodotesni beton PV-II, temelji zložbe</t>
    </r>
  </si>
  <si>
    <r>
      <t xml:space="preserve">Dobava in vgraditev ojačenega cementnega betona C25/30 v stene podpornih ali opornih zidov                                                             
</t>
    </r>
    <r>
      <rPr>
        <i/>
        <sz val="10"/>
        <rFont val="Arial"/>
        <family val="2"/>
        <charset val="238"/>
      </rPr>
      <t>Opomba: XD3, XF4, PV-II vodotesni beton, krona zložbe</t>
    </r>
  </si>
  <si>
    <r>
      <t xml:space="preserve">Izdelava in priprava za vgraditev nosilne konstrukcije zaščitne ograje na objektu iz jeklenih cevi z okroglim prerezom                                                                    
</t>
    </r>
    <r>
      <rPr>
        <i/>
        <sz val="10"/>
        <rFont val="Arial"/>
        <family val="2"/>
        <charset val="238"/>
      </rPr>
      <t>Opomba: kovinska ograja s horizontalnimi polnili, višina 1,2 m</t>
    </r>
  </si>
  <si>
    <t>JAVNA RAZSVETLJAVA - CESTA</t>
  </si>
  <si>
    <t>VN KABEL</t>
  </si>
  <si>
    <t>OBNOVA KRIŽIŠČA NA DRŽAVNI CESTI JAVORNIK - GORJE</t>
  </si>
  <si>
    <t>JAVNA RAZSVETLJAVA - KRIŽIŠČE</t>
  </si>
  <si>
    <t xml:space="preserve">SKUPAJ JAVNA RAZSVETLJAVA </t>
  </si>
  <si>
    <t xml:space="preserve">SKUPNA REKAPITULACIJA </t>
  </si>
  <si>
    <t>Vrednost
(v EUR)</t>
  </si>
  <si>
    <t xml:space="preserve">SKUPAJ </t>
  </si>
  <si>
    <t>DDV</t>
  </si>
  <si>
    <t>(žig)</t>
  </si>
  <si>
    <t>(kraj in datum)</t>
  </si>
  <si>
    <t>(podpis odgovorne osebe)</t>
  </si>
  <si>
    <t>OBVOZNA CESTA LIPCE - ČRNA VAS</t>
  </si>
  <si>
    <t>KAMNITA ZLOŽBA</t>
  </si>
  <si>
    <t>OBNOVA KRIŽIŠČA NA DRŽAVNI CESTI JAVORNIK-GORJE</t>
  </si>
  <si>
    <t>JAVNA RAZSVETLJAVA KRIŽIŠČE</t>
  </si>
  <si>
    <t>PONUDBENA VREDNOST SKUPAJ</t>
  </si>
  <si>
    <t>Cena na enoto je fiksna.</t>
  </si>
  <si>
    <t>I.</t>
  </si>
  <si>
    <t>Pripravljalna dela</t>
  </si>
  <si>
    <t>Skupaj I.</t>
  </si>
  <si>
    <t>II.</t>
  </si>
  <si>
    <t>Skrajšanje tirov</t>
  </si>
  <si>
    <t>Rezanje tirnic</t>
  </si>
  <si>
    <t>Signalna oznaka 16 "vožnja prepovedana"; dobava likovnega znaka ter namestitev med odbijala tirnega zaključka (tir št.6)</t>
  </si>
  <si>
    <t>Skupaj II.</t>
  </si>
  <si>
    <t>Prestavitev (odstranitev in vgraditev) obstoječega tipskega tirnega zaključka. Površine je temeljito očistiti in antikorozijsko zaščititi (2x osnovni premaz in 2x epoksidni premaz) -tiri št. 2, 3 in 4</t>
  </si>
  <si>
    <t>Obnova - čiščenje in antikorozijska zaščita obstoječega tirnega zaključka -tir št.5</t>
  </si>
  <si>
    <t>Dobava in montaža tirničnega tirnega zaključka -tir št.6</t>
  </si>
  <si>
    <t>SKRAJŠANJE TIROV NA POSTAJI VINTGAR</t>
  </si>
  <si>
    <t xml:space="preserve">  R E K A P I T U L A C I J A</t>
  </si>
  <si>
    <t>RUŠENJE ČUVAJNICE</t>
  </si>
  <si>
    <t>NEPREDVIDENA DELA (10 % OD 1+2+3+4+5+6+7+8)</t>
  </si>
  <si>
    <t>Pripravljalna in ostala dela</t>
  </si>
  <si>
    <t>Zakoličevanje obstoječih tirov z zavarovanjem</t>
  </si>
  <si>
    <t>komp</t>
  </si>
  <si>
    <t>Zakoličevanje obstoječih SVTK kalov na območju cele gradbišča z zavarovanjem</t>
  </si>
  <si>
    <t>Posek grmovja ter čiščenje terena z odvozom materiala v stalno deponijo po izbiri izvajalca s stroški deponiranja -ocena površine</t>
  </si>
  <si>
    <t>Strokovni nadzor pri izvajanju del na progi s strani SŽ - služba za EE in SVTK</t>
  </si>
  <si>
    <t>Kompletna odstranitev tira 49E1 na lesenih pragih z odvozom materiala v deponijio na oddaljenosti do 1,0 km ob progi za prevzem materiala s strani SŽ</t>
  </si>
  <si>
    <t>Kompletna odstranitev kretnic z odvozom materiala v deponijo na oddaljenosti do 1,0 km ob progi za prevzem materiala s strani SŽ</t>
  </si>
  <si>
    <t xml:space="preserve">Dobava in vlečenje kabla tip PP00Y,  4x1,5 mm2  od PVE do priključnega dela svetilke </t>
  </si>
  <si>
    <t xml:space="preserve">Dobava in montaža svetilk tip SC 100 (ravno steklo) z visoko tlačno natrijevo sijalko 100 W (ali s svetliko enakovrednih svetlobnih in tehničnih karakteristik in moči sijalk- po izboru investitorja), komplet z priborom, predstikalno napravo in redukcijo </t>
  </si>
  <si>
    <t>Dobava in vlečenj PP OOY, 4x1,5 mm2 od PVE do priključnega dela svetilke</t>
  </si>
  <si>
    <t xml:space="preserve">Dobava in montaža priključne plošče v kandelabru tip PVE-5/16-1, za varovalnimi elementi 6,3 A montiranih v kandelabru </t>
  </si>
  <si>
    <t>Izkop jarka (pred.v III-IV ktg.) in izdelava kabelske kanalizacije 1 x Stigmaflex cev fi 110 mm v zemljini— IV ktg.(ali 1x cevi enakovrednih tehničnih karakteristik in enakim fi)- po načrtu</t>
  </si>
  <si>
    <t>Izkop in montaža temelja z jaškom (npr. kot tip Vigred)</t>
  </si>
  <si>
    <t>VISOKONAPETOSTNI KABEL</t>
  </si>
  <si>
    <t>Sestava in postavitev N-droga višine cca 10 m v  betonskih kleščah Rz 2000, komplet z montažo mm2, 20 kV izolatorjev na konzole z vsemi gradbenimi deli v III-IV ktg.zemljišča (tipizacija EG)</t>
  </si>
  <si>
    <t>Sestava in postavitev A-droga višine cca 10 m v  v betonskih kleščah Rz 2000, komplet z montažo izolatorjev na konzole z vsemi gradbenimi deli v III-IV ktg.zemljišča (tipizacija EG)</t>
  </si>
  <si>
    <t>Demontaža A-droga , komplet, vključno z betonskimi kleščami , z odvozom na deponijo in ureditvijo terena  nošenjem na drog in kleščami, z odvozom na deponijo in ureditvijo terena</t>
  </si>
  <si>
    <t>Demontaža N-droga , komplet, vključno z betonskimi kleščami , z odvozom na deponijo in ureditvijo terena  nošenjem na drog in kleščami, z odvozom na deponijo in ureditvijo terena</t>
  </si>
  <si>
    <t>Demontaža tokovodnika Al-Fe do 70 mm2 (odvezovanje, spuščanje in povijanje vodnika v kolobar) in odvoz na skladišče EG in po postavitvi drogov ponovno napenjanje in obešanje</t>
  </si>
  <si>
    <t>Izkop jarka širine 40 cm, globine 100 cm, v terenu III in IV ktg, niveliranje dna jarka, dobava in vgrajevanje podložnega betona, dobava in polaganje 4xStigmafleks cevi fi 160 mm, z obbetoniranjem, zasip jarka s komprimiranjem v plasteh s čišenjem, planiranjem in urejanjem terena.</t>
  </si>
  <si>
    <t>Izkop jarka širine 40 cm, globine 100 cm, v terenu III in IV ktg, niveliranje dna jarka, dobava in vgrajevanje zasip jarka s komprimiranjem v plasteh s čišenjem, planiranjem in urejanjem terena.</t>
  </si>
  <si>
    <t>Izdelava jaška dimenzij 1,5x1,5x1,8 m z Ltž pokrovom 60x60 cm - po priloženem načrtu dolžine 1m, zasip postavljenega kandelabra z drobnim peskom in zalitje podloge (10cm),  ter zgornjega dela (10cm) z betonom.</t>
  </si>
  <si>
    <r>
      <t>Postavitev in zavarovanje profilov za zakoličbo objekta</t>
    </r>
    <r>
      <rPr>
        <strike/>
        <sz val="10"/>
        <color indexed="12"/>
        <rFont val="Arial"/>
        <family val="2"/>
        <charset val="238"/>
      </rPr>
      <t/>
    </r>
  </si>
  <si>
    <r>
      <t xml:space="preserve">Izkop vezljive zemljine/zrnate kamnine – 3. kategorije za temelje širine nad 2 m in globine 1,1 do 2,0 m, strojno          
</t>
    </r>
    <r>
      <rPr>
        <i/>
        <sz val="10"/>
        <rFont val="Arial"/>
        <family val="2"/>
        <charset val="238"/>
      </rPr>
      <t>Opomba: Izkop za kamnito zložbo in drenažni sistem zložbe. Upoštevati izkop, nakladanje materiala in odvoz na deponijo po izbiri izvajalca s stroški deponiranja.</t>
    </r>
  </si>
  <si>
    <t>Začasno varovanje izkopne brežine-po potrebi</t>
  </si>
  <si>
    <t>- dobava in vgradnja brizganega betona d = 10 cm (2 x 5 cm)</t>
  </si>
  <si>
    <t>- dobava in vgradnja armaturne mreže B 500 B - Q 189</t>
  </si>
  <si>
    <t>- pasivna sidra za zaščito brežine med gradnjo (RA fi28), dolžine 6,0 m, dobava, vrtanje, vgradnja, injekcijska masa in podložna ploščica</t>
  </si>
  <si>
    <r>
      <t xml:space="preserve">Izdelava vzdolžne in prečne drenaže, globoke do 1,0 m, iz zmesi kamnitih zrn, obvite z geosintetikom, na podložni plasti iz cementnega betona                               
</t>
    </r>
    <r>
      <rPr>
        <i/>
        <sz val="10"/>
        <rFont val="Arial"/>
        <family val="2"/>
        <charset val="238"/>
      </rPr>
      <t>Opomba: Zasip drenažne cevi med zložbo in cevnim prepustom, vključno z ločilnim geosintetikom. Upoštevati dobavo in vgradnjo materiala.</t>
    </r>
  </si>
  <si>
    <r>
      <t xml:space="preserve">Izdelava izcednice (barbakane) iz trde plastične cevi, premera 10 cm, dolžine nad 100 cm. 
</t>
    </r>
    <r>
      <rPr>
        <i/>
        <sz val="10"/>
        <rFont val="Arial"/>
        <family val="2"/>
        <charset val="238"/>
      </rPr>
      <t>Opomba: Upoštevati dobavo in vgradnjo materiala, dolžina izcednic 2,0-2,2 m</t>
    </r>
  </si>
  <si>
    <r>
      <t xml:space="preserve">Izdelava jaška iz polietilena, krožnega prereza s premerom 60 cm, globokega 1,0 do 1,5 m                
</t>
    </r>
    <r>
      <rPr>
        <i/>
        <sz val="10"/>
        <rFont val="Arial"/>
        <family val="2"/>
        <charset val="238"/>
      </rPr>
      <t>Opomba: vključno z ltž. Pokrovom tipa D, nosilnost 40 Mp. Upoštevati dobavo in vgradnjo materiala.</t>
    </r>
  </si>
  <si>
    <t>5.1.1</t>
  </si>
  <si>
    <t>5.1.2</t>
  </si>
  <si>
    <t>5.1.3</t>
  </si>
  <si>
    <t>5.2.1</t>
  </si>
  <si>
    <t>5.2.2</t>
  </si>
  <si>
    <t>5.3.1</t>
  </si>
  <si>
    <t>5.3.2</t>
  </si>
  <si>
    <t>5.3.3</t>
  </si>
  <si>
    <t>5.3.4</t>
  </si>
  <si>
    <t>5.4.1</t>
  </si>
  <si>
    <t>5.8.1</t>
  </si>
  <si>
    <t>5.8.2</t>
  </si>
  <si>
    <t>5.8.3</t>
  </si>
  <si>
    <t>5.9.1</t>
  </si>
  <si>
    <t>5.9.2</t>
  </si>
  <si>
    <t>5.9.3</t>
  </si>
  <si>
    <t>5.9.4</t>
  </si>
  <si>
    <t>Izdelava dilatacijske rege brez izolacijskih trakov - konstruktivni elementi, debeli nad 50 cm, s tesnilnim trakom na zunanji strani</t>
  </si>
  <si>
    <t>7.1</t>
  </si>
  <si>
    <r>
      <t xml:space="preserve">Zidanje z obdelanim kamnom iz silikatnih kamnin v cementnem betonu, na eno lice, prerez nad 0,50 m3/m2.                                                        
</t>
    </r>
    <r>
      <rPr>
        <i/>
        <sz val="10"/>
        <rFont val="Arial"/>
        <family val="2"/>
        <charset val="238"/>
      </rPr>
      <t>Opomba: Kamen v betonu v razmerju 70 % kamen, 30 % beton C25/30. Kamen zmrzlinsko odporen; strojno zidanje. Upoštevati dobavo in vgradnjo materiala, vključno s fugiranjem s cementno malto.</t>
    </r>
  </si>
  <si>
    <r>
      <t xml:space="preserve">Izdelava vzdolžne in prečne drenaže, globoke do 1,0 m, na podložni plasti iz cementnega betona, debeline 10 cm, z gibljivimi plastičnimi cevmi premera 25 cm.   
</t>
    </r>
    <r>
      <rPr>
        <i/>
        <sz val="10"/>
        <rFont val="Arial"/>
        <family val="2"/>
        <charset val="238"/>
      </rPr>
      <t>Opomba: DK cev premera 25 cm, ovita v ločilni geosintetik, vključno s podložnim betonom. Upoštevati dobavo in vgradnjo materiala.</t>
    </r>
  </si>
  <si>
    <r>
      <t xml:space="preserve">Utrditev jarka s kanaletami na stik iz cementnega betona, dolžine 100 cm in notranje širine dna kanalete 50 cm, na podložni plasti iz cementnega betona debeline cca. 20 cm                                                                  
</t>
    </r>
    <r>
      <rPr>
        <i/>
        <sz val="10"/>
        <rFont val="Arial"/>
        <family val="2"/>
        <charset val="238"/>
      </rPr>
      <t>Opomba: kanaleta v kroni zložbe, do navezave na kanaleto s pobočja. Upoštevati dobavo in vgradnjo materiala.</t>
    </r>
  </si>
  <si>
    <t>Zakoličba obstoječih komunalnih vodov (cestna razsvetljava ob državni cesti)</t>
  </si>
  <si>
    <t>Demontaža prometnih znakov z odvozom na začasno deponijo po izbiri izvajalca, dopolnitev napisa in ponovna postavitev - tabla za razvrščanje vozil lll - 85.1</t>
  </si>
  <si>
    <r>
      <t xml:space="preserve">Demontaža in odstranitev prometnih znakov, velikost do 0.4 m </t>
    </r>
    <r>
      <rPr>
        <sz val="10"/>
        <rFont val="Calibri"/>
        <family val="2"/>
        <charset val="238"/>
      </rPr>
      <t>²</t>
    </r>
    <r>
      <rPr>
        <sz val="10"/>
        <rFont val="Arial"/>
        <family val="2"/>
        <charset val="238"/>
      </rPr>
      <t xml:space="preserve"> z odvozom na deponijo po izbiri izvajalca s stroški deponiranja - STOP znak</t>
    </r>
  </si>
  <si>
    <r>
      <t xml:space="preserve">Demontaža in odstranitev prometnih znakov, velikost do 4.0 m </t>
    </r>
    <r>
      <rPr>
        <sz val="10"/>
        <rFont val="Calibri"/>
        <family val="2"/>
        <charset val="238"/>
      </rPr>
      <t>²</t>
    </r>
    <r>
      <rPr>
        <sz val="10"/>
        <rFont val="Arial"/>
        <family val="2"/>
        <charset val="238"/>
      </rPr>
      <t xml:space="preserve"> z odvozom na deponijo po izbiri izvajalca s stroški deponiranja  - table za razvrščanje vozil lll - 85.1, predkrižiščne table lll-84 in kažipotne table lll-87</t>
    </r>
  </si>
  <si>
    <t xml:space="preserve">Porušitev in odstranitev asfaltne plasti v debelini do 10 cm, z odvozom na deponijo po izbiri izvajalca s stroški deponiranja  </t>
  </si>
  <si>
    <r>
      <t xml:space="preserve">Porušitev in odstranitev AB robnikov, z odvozom na deponijo po izbiri izvajalca s stroški deponiranja </t>
    </r>
    <r>
      <rPr>
        <strike/>
        <sz val="10"/>
        <rFont val="Arial"/>
        <family val="2"/>
        <charset val="238"/>
      </rPr>
      <t xml:space="preserve"> </t>
    </r>
  </si>
  <si>
    <t xml:space="preserve">Porušitev in odstranitev armirano - betonske robne lamele,  z odvozom  na deponijo po izbiri izvajalca s stroški deponiranja  </t>
  </si>
  <si>
    <r>
      <t xml:space="preserve">Izdelava nevezane nosilne plasti iz tamponskega drobljenca TD 0/32 pod  voznimi in nepovoznimi površinami v debelini 30 cm z vsemi fazami del (dobava, dovoz, planiranje), ter utrjevanje do tlačne trdnosti Me </t>
    </r>
    <r>
      <rPr>
        <sz val="10"/>
        <color indexed="8"/>
        <rFont val="Calibri"/>
        <family val="2"/>
        <charset val="238"/>
      </rPr>
      <t>≥</t>
    </r>
    <r>
      <rPr>
        <sz val="10"/>
        <color indexed="8"/>
        <rFont val="Arial"/>
        <family val="2"/>
        <charset val="238"/>
      </rPr>
      <t xml:space="preserve"> 100 Mpa ( vozne površine ) oz.Me </t>
    </r>
    <r>
      <rPr>
        <sz val="10"/>
        <color indexed="8"/>
        <rFont val="Calibri"/>
        <family val="2"/>
        <charset val="238"/>
      </rPr>
      <t>≥</t>
    </r>
    <r>
      <rPr>
        <sz val="10"/>
        <color indexed="8"/>
        <rFont val="Arial"/>
        <family val="2"/>
        <charset val="238"/>
      </rPr>
      <t xml:space="preserve"> 80 Mpa (nepovozne površine)</t>
    </r>
  </si>
  <si>
    <t>Izkop jarkov v zemljini III. kategorije širine dna do 1.0 m in globine do 2.0 m z nakladanjem in odvozom na  deponijo po izbri izvajalca s troški deponiranja in  razprostiranjem na deponiji</t>
  </si>
  <si>
    <r>
      <t xml:space="preserve">Dobava in vgraditev jaškov iz umetnih mas notranjega premera  </t>
    </r>
    <r>
      <rPr>
        <sz val="10"/>
        <color indexed="8"/>
        <rFont val="Calibri"/>
        <family val="2"/>
        <charset val="238"/>
      </rPr>
      <t>Φ</t>
    </r>
    <r>
      <rPr>
        <sz val="10"/>
        <color indexed="8"/>
        <rFont val="Arial"/>
        <family val="2"/>
        <charset val="238"/>
      </rPr>
      <t xml:space="preserve">  80 mm, povprečne globine 2.0 m, kompletno z dodatnim izkopom, podlogo in utrjenim gramoznim zasutjem ob jašku</t>
    </r>
  </si>
  <si>
    <r>
      <t xml:space="preserve">Dobava in vgraditev pokrovov za 25 Mp razred C (250 kN), premera </t>
    </r>
    <r>
      <rPr>
        <sz val="10"/>
        <color indexed="8"/>
        <rFont val="Calibri"/>
        <family val="2"/>
        <charset val="238"/>
      </rPr>
      <t>Φ</t>
    </r>
    <r>
      <rPr>
        <sz val="10"/>
        <color indexed="8"/>
        <rFont val="Arial"/>
        <family val="2"/>
        <charset val="238"/>
      </rPr>
      <t xml:space="preserve"> 600 m/m iz nodularne litine z zaklepom, kompletno z nosilnim okroglim  betonskim okvirjem s temeljenjem ob jašku</t>
    </r>
  </si>
  <si>
    <r>
      <t xml:space="preserve">Dobava in vgraditev požiralnikov iz umetnih snovi notranjega premera </t>
    </r>
    <r>
      <rPr>
        <sz val="10"/>
        <color indexed="8"/>
        <rFont val="Calibri"/>
        <family val="2"/>
        <charset val="238"/>
      </rPr>
      <t>Φ</t>
    </r>
    <r>
      <rPr>
        <sz val="10"/>
        <color indexed="8"/>
        <rFont val="Arial"/>
        <family val="2"/>
        <charset val="238"/>
      </rPr>
      <t xml:space="preserve"> 400 z odtokom kanala DN 160. Globina s pokrovom je 1,5 m, vključno s pokrovom </t>
    </r>
    <r>
      <rPr>
        <sz val="10"/>
        <color indexed="8"/>
        <rFont val="Calibri"/>
        <family val="2"/>
        <charset val="238"/>
      </rPr>
      <t>Φ</t>
    </r>
    <r>
      <rPr>
        <sz val="10"/>
        <color indexed="8"/>
        <rFont val="Arial"/>
        <family val="2"/>
        <charset val="238"/>
      </rPr>
      <t xml:space="preserve"> 400, tip C (250 kN)</t>
    </r>
  </si>
  <si>
    <r>
      <t xml:space="preserve">Preureditev ponikovalnice </t>
    </r>
    <r>
      <rPr>
        <sz val="10"/>
        <rFont val="Calibri"/>
        <family val="2"/>
        <charset val="238"/>
      </rPr>
      <t>Φ</t>
    </r>
    <r>
      <rPr>
        <sz val="10"/>
        <rFont val="Arial"/>
        <family val="2"/>
        <charset val="238"/>
      </rPr>
      <t xml:space="preserve"> 100 globine 4 m v jašek globine 2.5 m, vključno ureditev iztoka </t>
    </r>
    <r>
      <rPr>
        <sz val="10"/>
        <rFont val="Calibri"/>
        <family val="2"/>
        <charset val="238"/>
      </rPr>
      <t>Φ</t>
    </r>
    <r>
      <rPr>
        <sz val="10"/>
        <rFont val="Arial"/>
        <family val="2"/>
        <charset val="238"/>
      </rPr>
      <t xml:space="preserve"> 250</t>
    </r>
  </si>
  <si>
    <t>Kompletna izdelava drenaže iz togih drenažnih cevi DN 100, položenih na betonsko podlogo C 12/15, debeline 10.0 cm in obsute z drenažnim gramozom in filcem</t>
  </si>
  <si>
    <r>
      <t xml:space="preserve">Dobava in vgraditev lovilca olj premera 2500 mm z by - passom kapacitete 40l/s, vključno z izkopom, zasipom in izvedbo podložne plošče ter LTŽ pokrovom </t>
    </r>
    <r>
      <rPr>
        <sz val="10"/>
        <color indexed="8"/>
        <rFont val="Calibri"/>
        <family val="2"/>
        <charset val="238"/>
      </rPr>
      <t>Φ</t>
    </r>
    <r>
      <rPr>
        <sz val="10"/>
        <color indexed="8"/>
        <rFont val="Arial"/>
        <family val="2"/>
        <charset val="238"/>
      </rPr>
      <t xml:space="preserve"> 600,  tip C</t>
    </r>
  </si>
  <si>
    <r>
      <t xml:space="preserve">Dobava in vgraditev ponikovalnice iz perforiranih betonskih cevi </t>
    </r>
    <r>
      <rPr>
        <sz val="10"/>
        <color indexed="8"/>
        <rFont val="Calibri"/>
        <family val="2"/>
        <charset val="238"/>
      </rPr>
      <t>Φ</t>
    </r>
    <r>
      <rPr>
        <sz val="10"/>
        <color indexed="8"/>
        <rFont val="Arial"/>
        <family val="2"/>
        <charset val="238"/>
      </rPr>
      <t xml:space="preserve"> 1000, globine vsaj 2.0 m pod dotokom cevi ( skupaj cca 4.0 m), vključno z izkopom in zasipom ter LTŽ pokrovom </t>
    </r>
    <r>
      <rPr>
        <sz val="10"/>
        <color indexed="8"/>
        <rFont val="Calibri"/>
        <family val="2"/>
        <charset val="238"/>
      </rPr>
      <t>Φ</t>
    </r>
    <r>
      <rPr>
        <sz val="10"/>
        <color indexed="8"/>
        <rFont val="Arial"/>
        <family val="2"/>
        <charset val="238"/>
      </rPr>
      <t xml:space="preserve"> 600,  tip C</t>
    </r>
  </si>
  <si>
    <t xml:space="preserve">Isto kot postavka 5.5., le okrogel prometni znak </t>
  </si>
  <si>
    <r>
      <t>Isto kot postavka 5.5., le prometni znak velikosti  4.0 m² oz nad 4.0 m</t>
    </r>
    <r>
      <rPr>
        <sz val="10"/>
        <rFont val="Calibri"/>
        <family val="2"/>
        <charset val="238"/>
      </rPr>
      <t>²</t>
    </r>
  </si>
  <si>
    <t xml:space="preserve">Rušenje asfaltnega  vozišča v debelini do 10 cm z odvozom na deponijo po izbiri izvajalca s stroški deponiranja </t>
  </si>
  <si>
    <t>Rušenje makadamskega vozišča v debelini do 20 cm, odvoz na začasno deponijo po izbiri izvajalca</t>
  </si>
  <si>
    <t xml:space="preserve">Rušenje tlakovanega vozišča v debelini do 10 cm  z odvozom na deponijo po izbiri izvajalca s stroški deponiranja  </t>
  </si>
  <si>
    <t>Rušenje in odstranitev  AB robnikov in vseh robnih obrob, z odvozom na deponijo po izbiri izvajalca s stroški deponiranja</t>
  </si>
  <si>
    <t>Posek in odstranitev dreves s premerom od 15 do 30 cm, vključno z odkopom panjev in z odvozom na deponijo po izbiri izvajalca s stroški deponiranja</t>
  </si>
  <si>
    <t xml:space="preserve">Zavarovanje in popolna zapora gradbišča v času gradnje </t>
  </si>
  <si>
    <t>Široki izkop humusa z nakladanjem in odvozom na začasno deponijo po izbiri izvajalca</t>
  </si>
  <si>
    <t>Široki izkop zemljine lll. ktg ( 80 %) in lV. ktg (20 %) z nakladanjem in odvozom na začasno deponijo, po izbiri izvajalca</t>
  </si>
  <si>
    <r>
      <t xml:space="preserve">Izvedba nasipa iz izkopanega materiala z utrjevanjem po plasteh minimalno 30 cm (na planumu nasipa mora biti  Me </t>
    </r>
    <r>
      <rPr>
        <sz val="10"/>
        <color indexed="8"/>
        <rFont val="Calibri"/>
        <family val="2"/>
        <charset val="238"/>
      </rPr>
      <t>≥</t>
    </r>
    <r>
      <rPr>
        <sz val="10"/>
        <color indexed="8"/>
        <rFont val="Arial"/>
        <family val="2"/>
        <charset val="238"/>
      </rPr>
      <t xml:space="preserve"> 80 Mpa) </t>
    </r>
    <r>
      <rPr>
        <sz val="10"/>
        <color indexed="12"/>
        <rFont val="Arial"/>
        <family val="2"/>
        <charset val="238"/>
      </rPr>
      <t xml:space="preserve">- </t>
    </r>
  </si>
  <si>
    <r>
      <t xml:space="preserve">Dobava in polaganje geosintetika </t>
    </r>
    <r>
      <rPr>
        <sz val="10"/>
        <color indexed="8"/>
        <rFont val="Arial"/>
        <family val="2"/>
        <charset val="238"/>
      </rPr>
      <t>pred vgradnjo nasipa in kamnite grede</t>
    </r>
  </si>
  <si>
    <r>
      <t xml:space="preserve">Humusiranje in zatravitev brežin  brez valjanja  v debelini 15 cm z dovozom humusa iz začasne deponije, </t>
    </r>
    <r>
      <rPr>
        <sz val="10"/>
        <rFont val="Arial"/>
        <family val="2"/>
        <charset val="238"/>
      </rPr>
      <t xml:space="preserve">po izbiri izvajalca </t>
    </r>
  </si>
  <si>
    <t>Zaščita pete nasipa s kamnom v betonu. Dimenzija pete 200x 40/70 cm. Podložni beton C 12/15,  debelina betona 20 cm. Stiki zastičeni s cementno malto.</t>
  </si>
  <si>
    <r>
      <t xml:space="preserve">Nakladanje in odvoz materiala iz začasne deponije po izbiri izvajalca v nasip </t>
    </r>
    <r>
      <rPr>
        <strike/>
        <sz val="10"/>
        <rFont val="Arial"/>
        <family val="2"/>
        <charset val="238"/>
      </rPr>
      <t xml:space="preserve"> </t>
    </r>
  </si>
  <si>
    <r>
      <rPr>
        <sz val="10"/>
        <rFont val="Arial"/>
        <family val="2"/>
        <charset val="238"/>
      </rPr>
      <t xml:space="preserve">Nakladanje in odvoz odvečnega materiala s kamioni </t>
    </r>
    <r>
      <rPr>
        <sz val="10"/>
        <rFont val="Arial"/>
        <family val="2"/>
        <charset val="238"/>
      </rPr>
      <t xml:space="preserve"> in odvoz na deponijo po izbiri izvajalca s stroši deponiranja in razprostiranjem na deponiji</t>
    </r>
  </si>
  <si>
    <r>
      <t xml:space="preserve">Izdelava nevezane nosilne plasti iz tamponskega drobljenca TD 0/32 pod  voznimi in nepovoznimi površinami v debelini 30 cm z vsemi fazami del (dobava, dovoz, planiranje), ter utrjevanje do tlačne trdnosti Me </t>
    </r>
    <r>
      <rPr>
        <sz val="10"/>
        <color indexed="8"/>
        <rFont val="Calibri"/>
        <family val="2"/>
        <charset val="238"/>
      </rPr>
      <t>≥</t>
    </r>
    <r>
      <rPr>
        <sz val="10"/>
        <color indexed="8"/>
        <rFont val="Arial"/>
        <family val="2"/>
        <charset val="238"/>
      </rPr>
      <t xml:space="preserve"> 100 Mpa (vozne površine) oz. Me </t>
    </r>
    <r>
      <rPr>
        <sz val="10"/>
        <color indexed="8"/>
        <rFont val="Calibri"/>
        <family val="2"/>
        <charset val="238"/>
      </rPr>
      <t>≥</t>
    </r>
    <r>
      <rPr>
        <sz val="10"/>
        <color indexed="8"/>
        <rFont val="Arial"/>
        <family val="2"/>
        <charset val="238"/>
      </rPr>
      <t xml:space="preserve"> 80 Mpa (nepovozne površine)</t>
    </r>
  </si>
  <si>
    <r>
      <t xml:space="preserve">Dobava in vgraditev ravnih arm.- bet. robnikov prereza 15 x 25 cm, položeni so v betonski temelj C 12/15 in zastičeni </t>
    </r>
    <r>
      <rPr>
        <sz val="10"/>
        <color indexed="8"/>
        <rFont val="Arial"/>
        <family val="2"/>
        <charset val="238"/>
      </rPr>
      <t>s cementno malto</t>
    </r>
  </si>
  <si>
    <r>
      <t xml:space="preserve">Zatesnitev stika nove in stare asfaltne plasti
 </t>
    </r>
    <r>
      <rPr>
        <sz val="10"/>
        <color indexed="8"/>
        <rFont val="Calibri"/>
        <family val="2"/>
        <charset val="238"/>
      </rPr>
      <t>─</t>
    </r>
    <r>
      <rPr>
        <sz val="10"/>
        <color indexed="8"/>
        <rFont val="Arial"/>
        <family val="2"/>
        <charset val="238"/>
      </rPr>
      <t xml:space="preserve"> premaz z vročim bitumnom BIT 200
 </t>
    </r>
    <r>
      <rPr>
        <sz val="10"/>
        <color indexed="8"/>
        <rFont val="Calibri"/>
        <family val="2"/>
        <charset val="238"/>
      </rPr>
      <t>─</t>
    </r>
    <r>
      <rPr>
        <sz val="10"/>
        <color indexed="8"/>
        <rFont val="Arial"/>
        <family val="2"/>
        <charset val="238"/>
      </rPr>
      <t xml:space="preserve"> zatesnitev stika z bitumenskim taljivim trakom</t>
    </r>
  </si>
  <si>
    <r>
      <t xml:space="preserve">Izkop jarkov v zemljini III. kategorije širine dna do 1 m in globine do 2 m z odvozom na začasno deponijo po izbiri izvajalca </t>
    </r>
    <r>
      <rPr>
        <sz val="10"/>
        <rFont val="Arial"/>
        <family val="2"/>
        <charset val="238"/>
      </rPr>
      <t xml:space="preserve"> ( drenaža )</t>
    </r>
  </si>
  <si>
    <r>
      <t xml:space="preserve">Izkop jarkov v zemljini III. kategorije širine dna 1 - 2 m in globine do 2 m z odvozom na začasno deponijo po izbiri izvajalca </t>
    </r>
    <r>
      <rPr>
        <sz val="10"/>
        <rFont val="Arial"/>
        <family val="2"/>
        <charset val="238"/>
      </rPr>
      <t xml:space="preserve">
</t>
    </r>
  </si>
  <si>
    <t>Izkop jarkov v zemljini III. kategorije širine dna 1 - 2 m in globine  2  - 4 m z odvozom na začasno deponijo po izbiri izvajalca ,  ( kanali )</t>
  </si>
  <si>
    <r>
      <t xml:space="preserve">Nakladanje in odvoz odvečnega materiala s kamioni na deponijo po izbiri izvajalca s stroški deponiranja </t>
    </r>
    <r>
      <rPr>
        <sz val="10"/>
        <rFont val="Arial"/>
        <family val="2"/>
        <charset val="238"/>
      </rPr>
      <t>, ter razprostiranjem na deponiji</t>
    </r>
  </si>
  <si>
    <t>Kompletna izdelava vzdolžnih drenaž iz trdih drenažnih cevi DN 100, položenih na podložni beton C12/15 in obsute z drenažnim peskom in filcem</t>
  </si>
  <si>
    <r>
      <t>Isto kot postavka 4</t>
    </r>
    <r>
      <rPr>
        <strike/>
        <sz val="10"/>
        <rFont val="Arial"/>
        <family val="2"/>
        <charset val="238"/>
      </rPr>
      <t>.</t>
    </r>
    <r>
      <rPr>
        <sz val="10"/>
        <rFont val="Arial"/>
        <family val="2"/>
        <charset val="238"/>
      </rPr>
      <t>9, le cevi DN 200</t>
    </r>
  </si>
  <si>
    <t>Isto kot postavka 4.9, le cevi DN 250</t>
  </si>
  <si>
    <t>Isto kot postavka 4.9, le cevi DN 300</t>
  </si>
  <si>
    <t>Kompletna  dobava in montaža tipskega linijskega požiralnika vključno s peskolovi. Svetla odprtina požiralnika 30 cm, LTŽ mreža nosilnosti 40 Mp</t>
  </si>
  <si>
    <t>Dobava in vgraditev  ponikovalnice iz  perforiranih betonskih cevi 1000 mm globine 4.0 m, vključno z izkopom in zasipom z drenažnim materialom in odvozom viška materiala</t>
  </si>
  <si>
    <t>Dobava in vgraditev tipskih betonskih  hudourniških kanalet s sidrno ploščo. Širina dna od 25 do 35 cm, globina 30 cm.</t>
  </si>
  <si>
    <r>
      <t xml:space="preserve">Isto kot postavka 4.21, le cevi </t>
    </r>
    <r>
      <rPr>
        <sz val="10"/>
        <rFont val="Calibri"/>
        <family val="2"/>
        <charset val="238"/>
      </rPr>
      <t>Φ</t>
    </r>
    <r>
      <rPr>
        <sz val="10"/>
        <rFont val="Arial"/>
        <family val="2"/>
        <charset val="238"/>
      </rPr>
      <t xml:space="preserve"> 80</t>
    </r>
  </si>
  <si>
    <r>
      <t>Isto kot postavka 4.2</t>
    </r>
    <r>
      <rPr>
        <sz val="10"/>
        <rFont val="Arial"/>
        <family val="2"/>
        <charset val="238"/>
      </rPr>
      <t>3, le vstopni jašek  80/80 in pokrov 100/100</t>
    </r>
  </si>
  <si>
    <t>Isto kot postavka 4.25, le iztočna glava premera 80 cm</t>
  </si>
  <si>
    <r>
      <t xml:space="preserve">Izdelava tankoslojne vzdolžne označbe na vozišču z enokomponentno belo barvo, debelina suhe plasti 250 </t>
    </r>
    <r>
      <rPr>
        <sz val="10"/>
        <color indexed="8"/>
        <rFont val="Calibri"/>
        <family val="2"/>
        <charset val="238"/>
      </rPr>
      <t>µ</t>
    </r>
    <r>
      <rPr>
        <sz val="10"/>
        <color indexed="8"/>
        <rFont val="Arial"/>
        <family val="2"/>
        <charset val="238"/>
      </rPr>
      <t>m, širina črt 12 cm</t>
    </r>
  </si>
  <si>
    <r>
      <t xml:space="preserve">Izdelava temeljev za stebriče prometnih znakov iz cementnega betona C 12/15 </t>
    </r>
    <r>
      <rPr>
        <sz val="10"/>
        <color indexed="8"/>
        <rFont val="Calibri"/>
        <family val="2"/>
        <charset val="238"/>
      </rPr>
      <t>Φ</t>
    </r>
    <r>
      <rPr>
        <sz val="10"/>
        <color indexed="8"/>
        <rFont val="Arial"/>
        <family val="2"/>
        <charset val="238"/>
      </rPr>
      <t xml:space="preserve"> 30 cm in globine 80 cm</t>
    </r>
  </si>
  <si>
    <r>
      <t xml:space="preserve">Dobava in vgraditev stebriča za prometni znak iz vroče cinkane jeklene cevi </t>
    </r>
    <r>
      <rPr>
        <sz val="10"/>
        <color indexed="8"/>
        <rFont val="Calibri"/>
        <family val="2"/>
        <charset val="238"/>
      </rPr>
      <t>Φ</t>
    </r>
    <r>
      <rPr>
        <sz val="10"/>
        <color indexed="8"/>
        <rFont val="Arial"/>
        <family val="2"/>
        <charset val="238"/>
      </rPr>
      <t xml:space="preserve"> 64 m/m,  dolžine do  4000 m/m</t>
    </r>
  </si>
  <si>
    <t>TK vod, ki prečka predvideno dovozno cesto na območju med profiloma P4 in P6, se prestavi.</t>
  </si>
  <si>
    <t>Izvede kabelske kanalizacije iz PVC cev 2xØ110, komplet z izkopom globine 1,0m, obsipom, zasipom in odvozom viška materiala</t>
  </si>
  <si>
    <t>Izvedba kabelskega jaška iz betonske cevi fi 60 cm komplet s priključitvijo cevi in pokrovom 60x60 cm lahke izvedbe</t>
  </si>
  <si>
    <t>Polaganje novega TK kabla v novo cev in prevezava na obstoječega na obeh straneh</t>
  </si>
  <si>
    <t>kompl</t>
  </si>
  <si>
    <t>TK vod, ki prečka predvideno dovozno cesto tik pred profilom P21 se zaščiti, ob nje pa se položi še ena rezervna cev</t>
  </si>
  <si>
    <t>Izvede kabelske kanalizacije iz PVC cev 1xØ110 in zaščita obstoječega kabla cev 1xØ110, komplet z izkopom globine 1,0m, obsipom, zasipom in odvozom viška materiala</t>
  </si>
  <si>
    <t>KKS vod na začetku trase (med P2 in P3) se prestavi, da se izognemo poteku KKS voda pod voziščem</t>
  </si>
  <si>
    <t>Izkop kanala globine 1,0m, obsip, zasip s finim peskom, označevalni trak in odvoz viška materiala</t>
  </si>
  <si>
    <t>Polaganje novega KKS kabla v izkopan kanal in prevezava na obstoječega na obeh straneh</t>
  </si>
  <si>
    <t>KKS vod, ki med profiloma P15 in P16 prečka traso dovozne ceste (poteka vzporedno z vodovodom in plinovodom) se prestavi in poglobi, saj je na tem mestu bodoča dovozna cesta v rahlem ukopu. Pod cesto se KKS vod položi v zaščitno cev</t>
  </si>
  <si>
    <t>Izvede kabelske kanalizacije iz PVC cev 1xØ110, komplet z izkopom globine 1,0m, obsipom, zasipom in odvozom viška materiala na območju ceste</t>
  </si>
  <si>
    <t>Polaganje novega KKS kabla v izkopan kanal in zaščitno cev in prevezava na obstoječega na obeh straneh</t>
  </si>
  <si>
    <t xml:space="preserve">Prestavitev in zaščita NN elektro kanalizacije  </t>
  </si>
  <si>
    <t>Zaščita obstoječega kabla cev 1xØ110, komplet z izkopom globine 1,0m, obsipom, zasipom in odvozom viška materiala</t>
  </si>
  <si>
    <t>Hišni vodovodni priključek ALK Ø25, na zahodni strani trase (med avtosalonom in stanovanjskim objektom) se uredi na novo v zaščitni cevi</t>
  </si>
  <si>
    <t>Nabava, dobava in polaganje PEHD 32/12,5 v zaščitno cev</t>
  </si>
  <si>
    <t>Nabava, dobava in vgradnja ALK spojke DN32</t>
  </si>
  <si>
    <t>Izkop jarkov v zemljini III. ktg. širine do 1.00 m in globine do 1.30 m, posteljico in obsipom iz 2xsejanega peska, zasipom s komprimiranjem v slojih in odvozom viška materiala</t>
  </si>
  <si>
    <t xml:space="preserve">Nabava in vgradnja opozorilnega PVC traku, modre barve z napispom "POZOR VODOVOD" </t>
  </si>
  <si>
    <t>Primarni vodovod PC Ø80, ki poteka od črpališča na parc št. 1569 k.o. Blejska Dobrava, pod železniško progo proti Blejski Dobravi, trasa nove dovozne ceste prečka v km cca 0.3+36. Ker je na tem delu dovozna cesta v rahlem ukopu, je potrebno primarni vodovod poglobiti in pod cesto zaščititi z zaščitno cevjo</t>
  </si>
  <si>
    <t>Nabava, dobava in polaganje PEHD 90/16</t>
  </si>
  <si>
    <t>Nabava, dobava in vgradnja univerzalne spojke spojke za spoj PEHD in PVC vključno z vsemi potrebnimi kosi</t>
  </si>
  <si>
    <t>Spiranje in čiščenje obstoječe in novega vodovoda po izvedeni prevezavi</t>
  </si>
  <si>
    <t>Plinovod na začetku trase (med P2 in P3) se prestavi, da se izognemo poteku plinovoda pod voziščem</t>
  </si>
  <si>
    <t xml:space="preserve">Nabava in vgradnja opozorilnega PVC traku, rumene barve z napispom "POZOR PLIN" </t>
  </si>
  <si>
    <t>Nabava in vgradnja plinske cevi DN63</t>
  </si>
  <si>
    <t>Nabava, dobava in vgradnja spojke DN63</t>
  </si>
  <si>
    <t>Kompletna prevezava obstoječega priključka DN32 na novo cev DN63</t>
  </si>
  <si>
    <t>Plinovod DN63, ki med P15 in P16 prečka traso dovozne ceste (poteka vzporedno z vodovodom in KKS vodom) se prestavi in poglobi, saj je na tem mestu bodoča dovozna cesta v rahlem ukopu. Pod cesto se plinovod položi v zaščitno cev</t>
  </si>
  <si>
    <t>Nabava, dobava in polaganje plinske cevi DN63</t>
  </si>
  <si>
    <t>Kompletna prevezava nove plinske cevi DN63 na obstoječo</t>
  </si>
  <si>
    <t>Odcep plinovoda DN63 proti Saplam se ravno tako prestavi na dolžini cca 15.5m, saj se s tem izognemo poteku plinovoda pod cesto</t>
  </si>
  <si>
    <t>6.7</t>
  </si>
  <si>
    <t>6.8</t>
  </si>
  <si>
    <t>6.9</t>
  </si>
  <si>
    <t>6.11</t>
  </si>
  <si>
    <t>Nabava, dobava in polaganje PVC 110 (zaščitna cev)</t>
  </si>
  <si>
    <t>Nabava, dobava in polaganje PEHD 75/12,5 (zaščitna cev)</t>
  </si>
  <si>
    <t>Nabava, dobava in polaganje PVC 160 (zaščitna cev)</t>
  </si>
  <si>
    <t>6.1.</t>
  </si>
  <si>
    <t>6.1.1</t>
  </si>
  <si>
    <t>6.1.2</t>
  </si>
  <si>
    <t>6.1.3</t>
  </si>
  <si>
    <t>6.2.1</t>
  </si>
  <si>
    <t>6.2.2</t>
  </si>
  <si>
    <t>6.2.3</t>
  </si>
  <si>
    <t>6.3.1</t>
  </si>
  <si>
    <t>6.3.2</t>
  </si>
  <si>
    <t>6.4.1</t>
  </si>
  <si>
    <t>6.4.2</t>
  </si>
  <si>
    <t>6.4.3</t>
  </si>
  <si>
    <t>6.5.1</t>
  </si>
  <si>
    <t>6.5.2</t>
  </si>
  <si>
    <t>6.5.3</t>
  </si>
  <si>
    <t>6.6.1</t>
  </si>
  <si>
    <t>6.6.2</t>
  </si>
  <si>
    <t>6.6.3</t>
  </si>
  <si>
    <t>6.6.4</t>
  </si>
  <si>
    <t>6.6.5</t>
  </si>
  <si>
    <t>6.7.1</t>
  </si>
  <si>
    <t>6.7.2</t>
  </si>
  <si>
    <t>6.7.3</t>
  </si>
  <si>
    <t>6.7.4</t>
  </si>
  <si>
    <t>6.7.5</t>
  </si>
  <si>
    <t>6.7.6</t>
  </si>
  <si>
    <t>6.8.1</t>
  </si>
  <si>
    <t>6.8.2</t>
  </si>
  <si>
    <t>6.8.3</t>
  </si>
  <si>
    <t>6.8.4</t>
  </si>
  <si>
    <t>6.8.5</t>
  </si>
  <si>
    <t>6.9.1</t>
  </si>
  <si>
    <t>6.9.2</t>
  </si>
  <si>
    <t>6.9.3</t>
  </si>
  <si>
    <t>6.9.4</t>
  </si>
  <si>
    <t>6.9.5</t>
  </si>
  <si>
    <t>6.10</t>
  </si>
  <si>
    <t>6.10.1</t>
  </si>
  <si>
    <t>6.10.2</t>
  </si>
  <si>
    <t>6.10.3</t>
  </si>
  <si>
    <t>6.10.4</t>
  </si>
  <si>
    <t>SKUPAJ S POPUSTOM</t>
  </si>
  <si>
    <t>EVENTUELNI POPUST _________%</t>
  </si>
  <si>
    <t xml:space="preserve">V skladu s pogoji predmetnega javnega naročila ponujamo izvedbo celotnih razpisanih del, po popisu del in količin </t>
  </si>
  <si>
    <t>PRILOGA H/1</t>
  </si>
  <si>
    <t>PREDRAČUN  št.: 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</si>
</sst>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_S_I_T"/>
    <numFmt numFmtId="165" formatCode="_-* #,##0.00;\-\ #,##0.00\ ;"/>
    <numFmt numFmtId="166" formatCode="#,##0.0"/>
    <numFmt numFmtId="167" formatCode="#,##0.00\ [$€-1]"/>
  </numFmts>
  <fonts count="49" x14ac:knownFonts="1">
    <font>
      <sz val="11"/>
      <color theme="1"/>
      <name val="Calibri"/>
      <family val="2"/>
      <charset val="238"/>
    </font>
    <font>
      <sz val="11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Arial"/>
      <family val="2"/>
      <charset val="238"/>
    </font>
    <font>
      <sz val="10"/>
      <name val="Arial CE"/>
      <charset val="238"/>
    </font>
    <font>
      <b/>
      <sz val="11"/>
      <color indexed="8"/>
      <name val="Calibri"/>
      <family val="2"/>
      <charset val="238"/>
    </font>
    <font>
      <sz val="10"/>
      <name val="Arial CE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name val="Arial"/>
      <family val="2"/>
      <charset val="238"/>
    </font>
    <font>
      <sz val="10"/>
      <name val="Calibri"/>
      <family val="2"/>
      <charset val="238"/>
    </font>
    <font>
      <sz val="10"/>
      <color indexed="8"/>
      <name val="Calibri"/>
      <family val="2"/>
      <charset val="238"/>
    </font>
    <font>
      <b/>
      <sz val="11"/>
      <name val="Arial"/>
      <family val="2"/>
    </font>
    <font>
      <vertAlign val="superscript"/>
      <sz val="10"/>
      <name val="Arial"/>
      <family val="2"/>
      <charset val="238"/>
    </font>
    <font>
      <b/>
      <sz val="10"/>
      <name val="Arial"/>
      <family val="2"/>
    </font>
    <font>
      <sz val="10"/>
      <name val="Arial"/>
      <family val="2"/>
    </font>
    <font>
      <sz val="10"/>
      <color indexed="10"/>
      <name val="Arial"/>
      <family val="2"/>
      <charset val="238"/>
    </font>
    <font>
      <b/>
      <sz val="10"/>
      <color indexed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2"/>
      <name val="Times New Roman"/>
      <family val="1"/>
      <charset val="238"/>
    </font>
    <font>
      <b/>
      <u/>
      <sz val="10"/>
      <name val="Arial"/>
      <family val="2"/>
      <charset val="238"/>
    </font>
    <font>
      <strike/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b/>
      <sz val="12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10"/>
      <name val="Tahoma"/>
      <family val="2"/>
      <charset val="238"/>
    </font>
    <font>
      <i/>
      <sz val="9"/>
      <color indexed="10"/>
      <name val="Arial"/>
      <family val="2"/>
      <charset val="238"/>
    </font>
    <font>
      <sz val="11"/>
      <name val="Arial CE"/>
      <charset val="238"/>
    </font>
    <font>
      <sz val="11"/>
      <color indexed="10"/>
      <name val="Arial CE"/>
      <charset val="238"/>
    </font>
    <font>
      <b/>
      <sz val="10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strike/>
      <sz val="10"/>
      <color indexed="12"/>
      <name val="Arial"/>
      <family val="2"/>
      <charset val="238"/>
    </font>
    <font>
      <sz val="10"/>
      <color indexed="12"/>
      <name val="Arial"/>
      <family val="2"/>
      <charset val="238"/>
    </font>
    <font>
      <sz val="10"/>
      <color indexed="12"/>
      <name val="Times New Roman"/>
      <family val="1"/>
      <charset val="238"/>
    </font>
    <font>
      <i/>
      <sz val="10"/>
      <color indexed="8"/>
      <name val="Arial"/>
      <family val="2"/>
      <charset val="238"/>
    </font>
    <font>
      <sz val="8"/>
      <name val="Calibri"/>
      <family val="2"/>
      <charset val="238"/>
    </font>
    <font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12"/>
      <name val="Arial"/>
      <family val="2"/>
      <charset val="238"/>
    </font>
    <font>
      <i/>
      <sz val="9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2" fillId="0" borderId="0"/>
    <xf numFmtId="0" fontId="2" fillId="0" borderId="0"/>
    <xf numFmtId="0" fontId="4" fillId="0" borderId="0"/>
    <xf numFmtId="0" fontId="7" fillId="0" borderId="0"/>
    <xf numFmtId="0" fontId="6" fillId="0" borderId="0"/>
    <xf numFmtId="0" fontId="45" fillId="0" borderId="0"/>
    <xf numFmtId="0" fontId="7" fillId="0" borderId="0"/>
    <xf numFmtId="0" fontId="7" fillId="0" borderId="0"/>
    <xf numFmtId="0" fontId="46" fillId="0" borderId="0"/>
  </cellStyleXfs>
  <cellXfs count="489">
    <xf numFmtId="0" fontId="0" fillId="0" borderId="0" xfId="0"/>
    <xf numFmtId="4" fontId="1" fillId="0" borderId="0" xfId="0" applyNumberFormat="1" applyFont="1" applyAlignment="1"/>
    <xf numFmtId="4" fontId="3" fillId="0" borderId="0" xfId="0" applyNumberFormat="1" applyFont="1" applyAlignment="1"/>
    <xf numFmtId="0" fontId="5" fillId="0" borderId="0" xfId="0" applyFont="1"/>
    <xf numFmtId="49" fontId="8" fillId="0" borderId="0" xfId="0" applyNumberFormat="1" applyFont="1"/>
    <xf numFmtId="0" fontId="8" fillId="0" borderId="0" xfId="0" applyFont="1"/>
    <xf numFmtId="4" fontId="8" fillId="0" borderId="0" xfId="0" applyNumberFormat="1" applyFont="1"/>
    <xf numFmtId="0" fontId="9" fillId="0" borderId="0" xfId="0" applyFont="1" applyBorder="1"/>
    <xf numFmtId="4" fontId="7" fillId="0" borderId="0" xfId="3" applyNumberFormat="1" applyFont="1" applyFill="1" applyAlignment="1">
      <alignment vertical="center"/>
    </xf>
    <xf numFmtId="49" fontId="7" fillId="0" borderId="0" xfId="3" applyNumberFormat="1" applyFont="1" applyFill="1" applyBorder="1" applyAlignment="1">
      <alignment vertical="center"/>
    </xf>
    <xf numFmtId="0" fontId="7" fillId="0" borderId="0" xfId="3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2" fillId="0" borderId="0" xfId="0" applyFont="1"/>
    <xf numFmtId="4" fontId="8" fillId="0" borderId="0" xfId="0" applyNumberFormat="1" applyFont="1" applyBorder="1"/>
    <xf numFmtId="0" fontId="9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10" fillId="0" borderId="0" xfId="3" applyFont="1" applyFill="1" applyBorder="1" applyAlignment="1">
      <alignment vertical="center" wrapText="1"/>
    </xf>
    <xf numFmtId="0" fontId="7" fillId="0" borderId="0" xfId="3" applyFont="1" applyFill="1" applyBorder="1" applyAlignment="1">
      <alignment vertical="center" wrapText="1"/>
    </xf>
    <xf numFmtId="0" fontId="8" fillId="0" borderId="0" xfId="0" applyFont="1" applyBorder="1" applyAlignment="1">
      <alignment wrapText="1"/>
    </xf>
    <xf numFmtId="0" fontId="12" fillId="0" borderId="0" xfId="0" applyFont="1" applyAlignment="1">
      <alignment wrapText="1"/>
    </xf>
    <xf numFmtId="49" fontId="7" fillId="0" borderId="0" xfId="0" applyNumberFormat="1" applyFont="1" applyBorder="1" applyAlignment="1">
      <alignment horizontal="left" vertical="top" wrapText="1"/>
    </xf>
    <xf numFmtId="49" fontId="7" fillId="0" borderId="0" xfId="0" applyNumberFormat="1" applyFont="1" applyBorder="1" applyAlignment="1">
      <alignment horizontal="center" vertical="center"/>
    </xf>
    <xf numFmtId="4" fontId="7" fillId="0" borderId="0" xfId="0" applyNumberFormat="1" applyFont="1" applyBorder="1" applyAlignment="1">
      <alignment vertical="center"/>
    </xf>
    <xf numFmtId="0" fontId="15" fillId="0" borderId="0" xfId="0" applyFont="1"/>
    <xf numFmtId="0" fontId="10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4" fontId="7" fillId="0" borderId="1" xfId="0" applyNumberFormat="1" applyFont="1" applyBorder="1" applyAlignment="1">
      <alignment vertical="center"/>
    </xf>
    <xf numFmtId="0" fontId="7" fillId="0" borderId="0" xfId="0" applyFont="1" applyAlignment="1">
      <alignment horizontal="justify" vertical="top" wrapText="1"/>
    </xf>
    <xf numFmtId="0" fontId="15" fillId="0" borderId="1" xfId="0" applyFont="1" applyBorder="1" applyAlignment="1">
      <alignment horizontal="left" vertical="center"/>
    </xf>
    <xf numFmtId="4" fontId="15" fillId="0" borderId="1" xfId="0" applyNumberFormat="1" applyFont="1" applyFill="1" applyBorder="1" applyAlignment="1">
      <alignment vertical="center"/>
    </xf>
    <xf numFmtId="4" fontId="10" fillId="0" borderId="1" xfId="0" applyNumberFormat="1" applyFont="1" applyBorder="1" applyAlignment="1">
      <alignment vertical="center"/>
    </xf>
    <xf numFmtId="0" fontId="7" fillId="0" borderId="0" xfId="0" applyFont="1"/>
    <xf numFmtId="0" fontId="8" fillId="0" borderId="0" xfId="0" applyFont="1" applyFill="1"/>
    <xf numFmtId="0" fontId="20" fillId="0" borderId="1" xfId="0" applyFont="1" applyFill="1" applyBorder="1" applyAlignment="1">
      <alignment horizontal="center"/>
    </xf>
    <xf numFmtId="0" fontId="19" fillId="0" borderId="1" xfId="0" applyFont="1" applyFill="1" applyBorder="1" applyAlignment="1">
      <alignment horizontal="center"/>
    </xf>
    <xf numFmtId="0" fontId="20" fillId="0" borderId="1" xfId="0" applyFont="1" applyFill="1" applyBorder="1" applyAlignment="1">
      <alignment wrapText="1"/>
    </xf>
    <xf numFmtId="0" fontId="20" fillId="0" borderId="0" xfId="0" applyFont="1" applyFill="1" applyAlignment="1">
      <alignment horizontal="center"/>
    </xf>
    <xf numFmtId="0" fontId="19" fillId="0" borderId="0" xfId="0" applyFont="1" applyFill="1" applyAlignment="1">
      <alignment horizontal="center"/>
    </xf>
    <xf numFmtId="0" fontId="10" fillId="0" borderId="0" xfId="0" applyFont="1" applyAlignment="1">
      <alignment horizontal="left" wrapText="1"/>
    </xf>
    <xf numFmtId="0" fontId="7" fillId="0" borderId="0" xfId="0" applyFont="1" applyAlignment="1">
      <alignment horizontal="center" wrapText="1"/>
    </xf>
    <xf numFmtId="49" fontId="7" fillId="0" borderId="0" xfId="0" applyNumberFormat="1" applyFont="1" applyAlignment="1">
      <alignment horizontal="left" wrapText="1"/>
    </xf>
    <xf numFmtId="0" fontId="7" fillId="0" borderId="0" xfId="0" applyFont="1" applyAlignment="1">
      <alignment horizontal="left" wrapText="1"/>
    </xf>
    <xf numFmtId="49" fontId="10" fillId="0" borderId="0" xfId="0" applyNumberFormat="1" applyFont="1" applyAlignment="1">
      <alignment horizontal="left" wrapText="1"/>
    </xf>
    <xf numFmtId="49" fontId="19" fillId="0" borderId="0" xfId="0" applyNumberFormat="1" applyFont="1" applyAlignment="1">
      <alignment horizontal="left" wrapText="1"/>
    </xf>
    <xf numFmtId="0" fontId="20" fillId="0" borderId="0" xfId="0" applyFont="1" applyAlignment="1">
      <alignment horizontal="center" wrapText="1"/>
    </xf>
    <xf numFmtId="49" fontId="9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16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horizontal="center"/>
    </xf>
    <xf numFmtId="164" fontId="7" fillId="0" borderId="0" xfId="0" applyNumberFormat="1" applyFont="1" applyAlignment="1">
      <alignment horizontal="left" vertical="center"/>
    </xf>
    <xf numFmtId="4" fontId="9" fillId="0" borderId="0" xfId="0" applyNumberFormat="1" applyFont="1" applyAlignment="1">
      <alignment horizontal="left" vertical="top" wrapText="1"/>
    </xf>
    <xf numFmtId="4" fontId="8" fillId="0" borderId="0" xfId="0" applyNumberFormat="1" applyFont="1" applyAlignment="1">
      <alignment horizontal="center"/>
    </xf>
    <xf numFmtId="4" fontId="8" fillId="0" borderId="0" xfId="0" applyNumberFormat="1" applyFont="1" applyAlignment="1">
      <alignment horizontal="right"/>
    </xf>
    <xf numFmtId="4" fontId="8" fillId="0" borderId="0" xfId="0" applyNumberFormat="1" applyFont="1" applyAlignment="1">
      <alignment horizontal="left" vertical="top" wrapText="1"/>
    </xf>
    <xf numFmtId="4" fontId="7" fillId="0" borderId="1" xfId="3" applyNumberFormat="1" applyFont="1" applyFill="1" applyBorder="1" applyAlignment="1">
      <alignment horizontal="center" vertical="center" wrapText="1"/>
    </xf>
    <xf numFmtId="0" fontId="7" fillId="0" borderId="1" xfId="3" applyFont="1" applyFill="1" applyBorder="1" applyAlignment="1">
      <alignment horizontal="center" vertical="center"/>
    </xf>
    <xf numFmtId="3" fontId="7" fillId="0" borderId="1" xfId="3" applyNumberFormat="1" applyFont="1" applyFill="1" applyBorder="1" applyAlignment="1">
      <alignment horizontal="center" vertical="center"/>
    </xf>
    <xf numFmtId="4" fontId="7" fillId="0" borderId="1" xfId="3" applyNumberFormat="1" applyFont="1" applyFill="1" applyBorder="1" applyAlignment="1">
      <alignment horizontal="center" vertical="center"/>
    </xf>
    <xf numFmtId="49" fontId="8" fillId="0" borderId="1" xfId="0" applyNumberFormat="1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/>
    <xf numFmtId="4" fontId="8" fillId="0" borderId="1" xfId="0" applyNumberFormat="1" applyFont="1" applyBorder="1"/>
    <xf numFmtId="49" fontId="10" fillId="0" borderId="1" xfId="3" applyNumberFormat="1" applyFont="1" applyFill="1" applyBorder="1" applyAlignment="1">
      <alignment vertical="center"/>
    </xf>
    <xf numFmtId="0" fontId="10" fillId="0" borderId="1" xfId="3" applyFont="1" applyFill="1" applyBorder="1" applyAlignment="1">
      <alignment vertical="center" wrapText="1"/>
    </xf>
    <xf numFmtId="4" fontId="7" fillId="0" borderId="1" xfId="3" applyNumberFormat="1" applyFont="1" applyFill="1" applyBorder="1" applyAlignment="1">
      <alignment vertical="center"/>
    </xf>
    <xf numFmtId="0" fontId="12" fillId="0" borderId="1" xfId="0" applyFont="1" applyBorder="1" applyAlignment="1">
      <alignment wrapText="1"/>
    </xf>
    <xf numFmtId="4" fontId="7" fillId="0" borderId="1" xfId="3" applyNumberFormat="1" applyFont="1" applyFill="1" applyBorder="1" applyAlignment="1">
      <alignment horizontal="right" vertical="center"/>
    </xf>
    <xf numFmtId="0" fontId="8" fillId="0" borderId="1" xfId="0" applyFont="1" applyBorder="1" applyAlignment="1">
      <alignment horizontal="center"/>
    </xf>
    <xf numFmtId="4" fontId="9" fillId="0" borderId="1" xfId="0" applyNumberFormat="1" applyFont="1" applyBorder="1"/>
    <xf numFmtId="4" fontId="12" fillId="0" borderId="1" xfId="0" applyNumberFormat="1" applyFont="1" applyBorder="1"/>
    <xf numFmtId="4" fontId="12" fillId="0" borderId="0" xfId="0" applyNumberFormat="1" applyFont="1"/>
    <xf numFmtId="0" fontId="12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7" fillId="0" borderId="1" xfId="3" applyFont="1" applyFill="1" applyBorder="1" applyAlignment="1">
      <alignment wrapText="1"/>
    </xf>
    <xf numFmtId="0" fontId="7" fillId="0" borderId="1" xfId="3" applyFont="1" applyFill="1" applyBorder="1" applyAlignment="1">
      <alignment horizontal="center"/>
    </xf>
    <xf numFmtId="4" fontId="7" fillId="0" borderId="1" xfId="3" applyNumberFormat="1" applyFont="1" applyFill="1" applyBorder="1" applyAlignment="1"/>
    <xf numFmtId="4" fontId="7" fillId="0" borderId="1" xfId="3" applyNumberFormat="1" applyFont="1" applyFill="1" applyBorder="1" applyAlignment="1">
      <alignment horizontal="right"/>
    </xf>
    <xf numFmtId="4" fontId="10" fillId="0" borderId="1" xfId="3" applyNumberFormat="1" applyFont="1" applyFill="1" applyBorder="1" applyAlignment="1">
      <alignment horizontal="right"/>
    </xf>
    <xf numFmtId="0" fontId="10" fillId="0" borderId="1" xfId="3" applyFont="1" applyFill="1" applyBorder="1" applyAlignment="1">
      <alignment wrapText="1"/>
    </xf>
    <xf numFmtId="4" fontId="10" fillId="0" borderId="1" xfId="3" applyNumberFormat="1" applyFont="1" applyFill="1" applyBorder="1" applyAlignment="1"/>
    <xf numFmtId="4" fontId="8" fillId="0" borderId="1" xfId="0" applyNumberFormat="1" applyFont="1" applyBorder="1" applyAlignment="1"/>
    <xf numFmtId="0" fontId="10" fillId="0" borderId="1" xfId="3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0" xfId="0" applyFont="1" applyBorder="1" applyAlignment="1">
      <alignment wrapText="1"/>
    </xf>
    <xf numFmtId="0" fontId="9" fillId="0" borderId="0" xfId="0" applyFont="1" applyBorder="1" applyAlignment="1">
      <alignment horizontal="center"/>
    </xf>
    <xf numFmtId="4" fontId="9" fillId="0" borderId="0" xfId="0" applyNumberFormat="1" applyFont="1" applyBorder="1"/>
    <xf numFmtId="0" fontId="10" fillId="2" borderId="1" xfId="3" applyFont="1" applyFill="1" applyBorder="1" applyAlignment="1">
      <alignment wrapText="1"/>
    </xf>
    <xf numFmtId="0" fontId="10" fillId="2" borderId="1" xfId="3" applyFont="1" applyFill="1" applyBorder="1" applyAlignment="1">
      <alignment horizontal="center"/>
    </xf>
    <xf numFmtId="4" fontId="10" fillId="2" borderId="1" xfId="3" applyNumberFormat="1" applyFont="1" applyFill="1" applyBorder="1" applyAlignment="1"/>
    <xf numFmtId="4" fontId="10" fillId="2" borderId="1" xfId="3" applyNumberFormat="1" applyFont="1" applyFill="1" applyBorder="1" applyAlignment="1">
      <alignment horizontal="right"/>
    </xf>
    <xf numFmtId="0" fontId="9" fillId="2" borderId="1" xfId="0" applyFont="1" applyFill="1" applyBorder="1" applyAlignment="1">
      <alignment wrapText="1"/>
    </xf>
    <xf numFmtId="0" fontId="9" fillId="2" borderId="1" xfId="0" applyFont="1" applyFill="1" applyBorder="1" applyAlignment="1">
      <alignment horizontal="center"/>
    </xf>
    <xf numFmtId="4" fontId="9" fillId="2" borderId="1" xfId="0" applyNumberFormat="1" applyFont="1" applyFill="1" applyBorder="1" applyAlignment="1"/>
    <xf numFmtId="4" fontId="9" fillId="0" borderId="1" xfId="0" applyNumberFormat="1" applyFont="1" applyBorder="1" applyAlignment="1">
      <alignment horizontal="left" vertical="top" wrapText="1"/>
    </xf>
    <xf numFmtId="4" fontId="8" fillId="0" borderId="1" xfId="0" applyNumberFormat="1" applyFont="1" applyBorder="1" applyAlignment="1">
      <alignment horizontal="center"/>
    </xf>
    <xf numFmtId="4" fontId="8" fillId="0" borderId="1" xfId="0" applyNumberFormat="1" applyFont="1" applyBorder="1" applyAlignment="1">
      <alignment horizontal="right"/>
    </xf>
    <xf numFmtId="4" fontId="8" fillId="0" borderId="1" xfId="0" applyNumberFormat="1" applyFont="1" applyBorder="1" applyAlignment="1">
      <alignment horizontal="left" vertical="top" wrapText="1"/>
    </xf>
    <xf numFmtId="4" fontId="9" fillId="0" borderId="1" xfId="0" applyNumberFormat="1" applyFont="1" applyBorder="1" applyAlignment="1">
      <alignment horizontal="right"/>
    </xf>
    <xf numFmtId="4" fontId="9" fillId="2" borderId="1" xfId="0" applyNumberFormat="1" applyFont="1" applyFill="1" applyBorder="1" applyAlignment="1">
      <alignment horizontal="left" vertical="top" wrapText="1"/>
    </xf>
    <xf numFmtId="4" fontId="9" fillId="2" borderId="1" xfId="0" applyNumberFormat="1" applyFont="1" applyFill="1" applyBorder="1" applyAlignment="1">
      <alignment horizontal="center"/>
    </xf>
    <xf numFmtId="4" fontId="9" fillId="2" borderId="1" xfId="0" applyNumberFormat="1" applyFont="1" applyFill="1" applyBorder="1" applyAlignment="1">
      <alignment horizontal="right"/>
    </xf>
    <xf numFmtId="3" fontId="8" fillId="0" borderId="0" xfId="0" applyNumberFormat="1" applyFont="1" applyAlignment="1">
      <alignment horizontal="center" vertical="top"/>
    </xf>
    <xf numFmtId="49" fontId="9" fillId="0" borderId="1" xfId="0" applyNumberFormat="1" applyFont="1" applyBorder="1" applyAlignment="1">
      <alignment horizontal="center" vertical="top"/>
    </xf>
    <xf numFmtId="3" fontId="8" fillId="0" borderId="1" xfId="0" applyNumberFormat="1" applyFont="1" applyBorder="1" applyAlignment="1">
      <alignment horizontal="center" vertical="top"/>
    </xf>
    <xf numFmtId="3" fontId="9" fillId="2" borderId="1" xfId="0" applyNumberFormat="1" applyFont="1" applyFill="1" applyBorder="1" applyAlignment="1">
      <alignment horizontal="center" vertical="top"/>
    </xf>
    <xf numFmtId="49" fontId="8" fillId="0" borderId="1" xfId="0" applyNumberFormat="1" applyFont="1" applyBorder="1" applyAlignment="1">
      <alignment horizontal="center" vertical="top"/>
    </xf>
    <xf numFmtId="3" fontId="9" fillId="0" borderId="1" xfId="0" applyNumberFormat="1" applyFont="1" applyBorder="1" applyAlignment="1">
      <alignment horizontal="center" vertical="top"/>
    </xf>
    <xf numFmtId="4" fontId="17" fillId="0" borderId="1" xfId="0" applyNumberFormat="1" applyFont="1" applyBorder="1" applyAlignment="1">
      <alignment vertical="center"/>
    </xf>
    <xf numFmtId="4" fontId="18" fillId="0" borderId="1" xfId="0" applyNumberFormat="1" applyFont="1" applyBorder="1" applyAlignment="1">
      <alignment vertical="center"/>
    </xf>
    <xf numFmtId="4" fontId="0" fillId="0" borderId="0" xfId="0" applyNumberFormat="1" applyAlignment="1"/>
    <xf numFmtId="49" fontId="10" fillId="0" borderId="1" xfId="0" applyNumberFormat="1" applyFont="1" applyFill="1" applyBorder="1" applyAlignment="1">
      <alignment horizontal="center" vertical="top"/>
    </xf>
    <xf numFmtId="49" fontId="10" fillId="0" borderId="1" xfId="0" applyNumberFormat="1" applyFont="1" applyFill="1" applyBorder="1" applyAlignment="1">
      <alignment horizontal="center" vertical="top" wrapText="1"/>
    </xf>
    <xf numFmtId="49" fontId="10" fillId="0" borderId="1" xfId="0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justify" vertical="top" wrapText="1"/>
    </xf>
    <xf numFmtId="0" fontId="7" fillId="0" borderId="1" xfId="0" applyFont="1" applyBorder="1" applyAlignment="1">
      <alignment horizontal="center"/>
    </xf>
    <xf numFmtId="4" fontId="7" fillId="0" borderId="1" xfId="0" applyNumberFormat="1" applyFont="1" applyBorder="1" applyAlignment="1"/>
    <xf numFmtId="0" fontId="16" fillId="0" borderId="1" xfId="0" applyFont="1" applyBorder="1" applyAlignment="1">
      <alignment horizontal="justify" vertical="top" wrapText="1"/>
    </xf>
    <xf numFmtId="0" fontId="15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left" vertical="top"/>
    </xf>
    <xf numFmtId="0" fontId="7" fillId="0" borderId="1" xfId="0" applyFont="1" applyBorder="1" applyAlignment="1">
      <alignment vertical="top" wrapText="1"/>
    </xf>
    <xf numFmtId="4" fontId="7" fillId="0" borderId="1" xfId="0" applyNumberFormat="1" applyFont="1" applyFill="1" applyBorder="1" applyAlignment="1">
      <alignment vertical="center"/>
    </xf>
    <xf numFmtId="0" fontId="10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0" fontId="7" fillId="0" borderId="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center"/>
    </xf>
    <xf numFmtId="4" fontId="7" fillId="0" borderId="1" xfId="0" applyNumberFormat="1" applyFont="1" applyFill="1" applyBorder="1" applyAlignment="1"/>
    <xf numFmtId="0" fontId="15" fillId="0" borderId="1" xfId="0" applyFont="1" applyBorder="1" applyAlignment="1">
      <alignment vertical="top"/>
    </xf>
    <xf numFmtId="0" fontId="15" fillId="0" borderId="1" xfId="0" applyFont="1" applyBorder="1" applyAlignment="1">
      <alignment horizontal="right" vertical="top" wrapText="1"/>
    </xf>
    <xf numFmtId="0" fontId="15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top"/>
    </xf>
    <xf numFmtId="4" fontId="17" fillId="0" borderId="1" xfId="0" applyNumberFormat="1" applyFont="1" applyBorder="1" applyAlignment="1"/>
    <xf numFmtId="0" fontId="10" fillId="0" borderId="1" xfId="0" applyFont="1" applyBorder="1" applyAlignment="1">
      <alignment vertical="top"/>
    </xf>
    <xf numFmtId="0" fontId="10" fillId="0" borderId="1" xfId="0" applyFont="1" applyBorder="1" applyAlignment="1">
      <alignment vertical="top" wrapText="1"/>
    </xf>
    <xf numFmtId="0" fontId="10" fillId="0" borderId="1" xfId="0" applyFont="1" applyBorder="1" applyAlignment="1">
      <alignment horizontal="right" vertical="top"/>
    </xf>
    <xf numFmtId="0" fontId="10" fillId="0" borderId="1" xfId="0" applyFont="1" applyBorder="1" applyAlignment="1">
      <alignment horizontal="right" vertical="top" wrapText="1"/>
    </xf>
    <xf numFmtId="0" fontId="10" fillId="0" borderId="1" xfId="0" applyFont="1" applyBorder="1" applyAlignment="1">
      <alignment horizontal="center" vertical="center"/>
    </xf>
    <xf numFmtId="16" fontId="10" fillId="0" borderId="1" xfId="0" quotePrefix="1" applyNumberFormat="1" applyFont="1" applyBorder="1" applyAlignment="1">
      <alignment vertical="top"/>
    </xf>
    <xf numFmtId="16" fontId="10" fillId="0" borderId="1" xfId="0" quotePrefix="1" applyNumberFormat="1" applyFont="1" applyBorder="1" applyAlignment="1">
      <alignment horizontal="right" vertical="top"/>
    </xf>
    <xf numFmtId="49" fontId="10" fillId="0" borderId="1" xfId="0" applyNumberFormat="1" applyFont="1" applyBorder="1" applyAlignment="1">
      <alignment vertical="top"/>
    </xf>
    <xf numFmtId="0" fontId="10" fillId="0" borderId="1" xfId="0" applyFont="1" applyBorder="1" applyAlignment="1"/>
    <xf numFmtId="0" fontId="10" fillId="0" borderId="1" xfId="0" applyFont="1" applyBorder="1"/>
    <xf numFmtId="49" fontId="10" fillId="0" borderId="1" xfId="0" applyNumberFormat="1" applyFont="1" applyBorder="1" applyAlignment="1">
      <alignment horizontal="right" vertical="top"/>
    </xf>
    <xf numFmtId="0" fontId="10" fillId="0" borderId="1" xfId="0" applyFont="1" applyBorder="1" applyAlignment="1">
      <alignment horizontal="right"/>
    </xf>
    <xf numFmtId="0" fontId="7" fillId="0" borderId="0" xfId="0" applyFont="1" applyBorder="1"/>
    <xf numFmtId="4" fontId="7" fillId="0" borderId="0" xfId="0" applyNumberFormat="1" applyFont="1" applyBorder="1" applyAlignment="1"/>
    <xf numFmtId="4" fontId="13" fillId="0" borderId="1" xfId="0" applyNumberFormat="1" applyFont="1" applyBorder="1" applyAlignment="1"/>
    <xf numFmtId="4" fontId="13" fillId="0" borderId="1" xfId="0" applyNumberFormat="1" applyFont="1" applyFill="1" applyBorder="1" applyAlignment="1"/>
    <xf numFmtId="4" fontId="19" fillId="0" borderId="1" xfId="0" applyNumberFormat="1" applyFont="1" applyFill="1" applyBorder="1" applyAlignment="1">
      <alignment horizontal="right"/>
    </xf>
    <xf numFmtId="4" fontId="19" fillId="0" borderId="0" xfId="0" applyNumberFormat="1" applyFont="1" applyFill="1" applyAlignment="1">
      <alignment horizontal="right"/>
    </xf>
    <xf numFmtId="4" fontId="8" fillId="0" borderId="0" xfId="0" applyNumberFormat="1" applyFont="1" applyFill="1" applyAlignment="1">
      <alignment horizontal="right"/>
    </xf>
    <xf numFmtId="4" fontId="20" fillId="0" borderId="1" xfId="0" applyNumberFormat="1" applyFont="1" applyFill="1" applyBorder="1" applyAlignment="1">
      <alignment horizontal="right"/>
    </xf>
    <xf numFmtId="4" fontId="20" fillId="0" borderId="0" xfId="0" applyNumberFormat="1" applyFont="1" applyFill="1" applyAlignment="1">
      <alignment horizontal="right"/>
    </xf>
    <xf numFmtId="0" fontId="9" fillId="0" borderId="0" xfId="0" applyFont="1" applyFill="1"/>
    <xf numFmtId="0" fontId="25" fillId="0" borderId="0" xfId="0" applyFont="1" applyFill="1" applyAlignment="1">
      <alignment horizontal="left"/>
    </xf>
    <xf numFmtId="0" fontId="19" fillId="0" borderId="1" xfId="0" applyFont="1" applyFill="1" applyBorder="1"/>
    <xf numFmtId="0" fontId="20" fillId="0" borderId="0" xfId="0" applyFont="1" applyFill="1" applyBorder="1" applyAlignment="1">
      <alignment horizontal="center"/>
    </xf>
    <xf numFmtId="4" fontId="20" fillId="0" borderId="0" xfId="0" applyNumberFormat="1" applyFont="1" applyFill="1" applyBorder="1" applyAlignment="1">
      <alignment horizontal="right"/>
    </xf>
    <xf numFmtId="0" fontId="8" fillId="0" borderId="1" xfId="0" applyFont="1" applyFill="1" applyBorder="1"/>
    <xf numFmtId="4" fontId="7" fillId="0" borderId="0" xfId="0" applyNumberFormat="1" applyFont="1" applyAlignment="1">
      <alignment wrapText="1"/>
    </xf>
    <xf numFmtId="4" fontId="21" fillId="0" borderId="0" xfId="0" applyNumberFormat="1" applyFont="1" applyAlignment="1">
      <alignment wrapText="1"/>
    </xf>
    <xf numFmtId="4" fontId="8" fillId="0" borderId="0" xfId="0" applyNumberFormat="1" applyFont="1" applyAlignment="1"/>
    <xf numFmtId="4" fontId="7" fillId="0" borderId="1" xfId="3" applyNumberFormat="1" applyFont="1" applyFill="1" applyBorder="1" applyAlignment="1">
      <alignment horizontal="center"/>
    </xf>
    <xf numFmtId="4" fontId="7" fillId="0" borderId="1" xfId="3" applyNumberFormat="1" applyFont="1" applyFill="1" applyBorder="1" applyAlignment="1">
      <alignment horizontal="center" wrapText="1"/>
    </xf>
    <xf numFmtId="3" fontId="7" fillId="0" borderId="1" xfId="3" applyNumberFormat="1" applyFont="1" applyFill="1" applyBorder="1" applyAlignment="1">
      <alignment horizontal="center"/>
    </xf>
    <xf numFmtId="0" fontId="9" fillId="0" borderId="0" xfId="0" applyFont="1" applyFill="1" applyAlignment="1"/>
    <xf numFmtId="0" fontId="8" fillId="0" borderId="0" xfId="0" applyFont="1" applyFill="1" applyAlignment="1"/>
    <xf numFmtId="0" fontId="8" fillId="0" borderId="0" xfId="0" applyFont="1" applyAlignment="1"/>
    <xf numFmtId="0" fontId="21" fillId="0" borderId="0" xfId="0" applyFont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horizontal="left" wrapText="1"/>
    </xf>
    <xf numFmtId="4" fontId="7" fillId="0" borderId="1" xfId="0" applyNumberFormat="1" applyFont="1" applyBorder="1" applyAlignment="1">
      <alignment wrapText="1"/>
    </xf>
    <xf numFmtId="0" fontId="10" fillId="0" borderId="1" xfId="0" applyFont="1" applyBorder="1" applyAlignment="1">
      <alignment horizontal="center" wrapText="1"/>
    </xf>
    <xf numFmtId="0" fontId="22" fillId="0" borderId="1" xfId="0" applyFont="1" applyBorder="1" applyAlignment="1">
      <alignment horizontal="left" wrapText="1"/>
    </xf>
    <xf numFmtId="49" fontId="7" fillId="0" borderId="1" xfId="0" applyNumberFormat="1" applyFont="1" applyBorder="1" applyAlignment="1">
      <alignment horizontal="left" wrapText="1"/>
    </xf>
    <xf numFmtId="0" fontId="7" fillId="0" borderId="1" xfId="0" applyFont="1" applyBorder="1" applyAlignment="1">
      <alignment wrapText="1"/>
    </xf>
    <xf numFmtId="0" fontId="20" fillId="0" borderId="1" xfId="0" applyFont="1" applyBorder="1" applyAlignment="1">
      <alignment horizontal="center" wrapText="1"/>
    </xf>
    <xf numFmtId="4" fontId="20" fillId="0" borderId="1" xfId="0" applyNumberFormat="1" applyFont="1" applyBorder="1" applyAlignment="1">
      <alignment wrapText="1"/>
    </xf>
    <xf numFmtId="1" fontId="7" fillId="0" borderId="1" xfId="0" applyNumberFormat="1" applyFont="1" applyBorder="1" applyAlignment="1">
      <alignment horizontal="center" wrapText="1"/>
    </xf>
    <xf numFmtId="0" fontId="20" fillId="0" borderId="1" xfId="0" applyFont="1" applyBorder="1" applyAlignment="1">
      <alignment wrapText="1"/>
    </xf>
    <xf numFmtId="0" fontId="7" fillId="0" borderId="1" xfId="0" applyFont="1" applyBorder="1" applyAlignment="1">
      <alignment horizontal="left" wrapText="1"/>
    </xf>
    <xf numFmtId="49" fontId="10" fillId="0" borderId="1" xfId="0" applyNumberFormat="1" applyFont="1" applyBorder="1" applyAlignment="1">
      <alignment horizontal="left" wrapText="1"/>
    </xf>
    <xf numFmtId="0" fontId="7" fillId="0" borderId="2" xfId="0" applyFont="1" applyBorder="1" applyAlignment="1">
      <alignment horizontal="center" wrapText="1"/>
    </xf>
    <xf numFmtId="4" fontId="7" fillId="0" borderId="2" xfId="0" applyNumberFormat="1" applyFont="1" applyBorder="1" applyAlignment="1">
      <alignment wrapText="1"/>
    </xf>
    <xf numFmtId="4" fontId="8" fillId="0" borderId="2" xfId="0" applyNumberFormat="1" applyFont="1" applyBorder="1" applyAlignment="1">
      <alignment horizontal="right"/>
    </xf>
    <xf numFmtId="0" fontId="10" fillId="2" borderId="1" xfId="0" applyFont="1" applyFill="1" applyBorder="1" applyAlignment="1">
      <alignment horizontal="center" wrapText="1"/>
    </xf>
    <xf numFmtId="49" fontId="10" fillId="2" borderId="1" xfId="0" applyNumberFormat="1" applyFont="1" applyFill="1" applyBorder="1" applyAlignment="1">
      <alignment horizontal="left" wrapText="1"/>
    </xf>
    <xf numFmtId="4" fontId="10" fillId="2" borderId="1" xfId="0" applyNumberFormat="1" applyFont="1" applyFill="1" applyBorder="1" applyAlignment="1">
      <alignment wrapText="1"/>
    </xf>
    <xf numFmtId="0" fontId="26" fillId="0" borderId="0" xfId="0" applyFont="1" applyAlignment="1">
      <alignment horizontal="center" wrapText="1"/>
    </xf>
    <xf numFmtId="49" fontId="27" fillId="0" borderId="0" xfId="0" applyNumberFormat="1" applyFont="1" applyAlignment="1">
      <alignment horizontal="left" wrapText="1"/>
    </xf>
    <xf numFmtId="4" fontId="26" fillId="0" borderId="0" xfId="0" applyNumberFormat="1" applyFont="1" applyAlignment="1">
      <alignment wrapText="1"/>
    </xf>
    <xf numFmtId="49" fontId="26" fillId="0" borderId="0" xfId="0" applyNumberFormat="1" applyFont="1" applyAlignment="1">
      <alignment horizontal="left" wrapText="1"/>
    </xf>
    <xf numFmtId="0" fontId="26" fillId="0" borderId="1" xfId="0" applyFont="1" applyBorder="1" applyAlignment="1">
      <alignment horizontal="center" wrapText="1"/>
    </xf>
    <xf numFmtId="4" fontId="26" fillId="0" borderId="1" xfId="0" applyNumberFormat="1" applyFont="1" applyBorder="1" applyAlignment="1">
      <alignment wrapText="1"/>
    </xf>
    <xf numFmtId="0" fontId="27" fillId="0" borderId="1" xfId="0" applyFont="1" applyBorder="1" applyAlignment="1">
      <alignment horizontal="center" wrapText="1"/>
    </xf>
    <xf numFmtId="4" fontId="27" fillId="0" borderId="1" xfId="0" applyNumberFormat="1" applyFont="1" applyBorder="1" applyAlignment="1">
      <alignment wrapText="1"/>
    </xf>
    <xf numFmtId="4" fontId="12" fillId="0" borderId="0" xfId="0" applyNumberFormat="1" applyFont="1" applyAlignment="1"/>
    <xf numFmtId="4" fontId="7" fillId="0" borderId="0" xfId="3" applyNumberFormat="1" applyFont="1" applyFill="1" applyBorder="1" applyAlignment="1"/>
    <xf numFmtId="4" fontId="8" fillId="0" borderId="0" xfId="0" applyNumberFormat="1" applyFont="1" applyBorder="1" applyAlignment="1"/>
    <xf numFmtId="49" fontId="10" fillId="2" borderId="1" xfId="3" applyNumberFormat="1" applyFont="1" applyFill="1" applyBorder="1" applyAlignment="1">
      <alignment vertical="center"/>
    </xf>
    <xf numFmtId="0" fontId="10" fillId="2" borderId="1" xfId="3" applyFont="1" applyFill="1" applyBorder="1" applyAlignment="1">
      <alignment vertical="center" wrapText="1"/>
    </xf>
    <xf numFmtId="0" fontId="12" fillId="0" borderId="0" xfId="0" applyFont="1" applyAlignment="1"/>
    <xf numFmtId="0" fontId="7" fillId="0" borderId="0" xfId="3" applyFont="1" applyFill="1" applyBorder="1" applyAlignment="1">
      <alignment horizontal="center"/>
    </xf>
    <xf numFmtId="49" fontId="10" fillId="2" borderId="1" xfId="3" quotePrefix="1" applyNumberFormat="1" applyFont="1" applyFill="1" applyBorder="1" applyAlignment="1">
      <alignment vertical="center"/>
    </xf>
    <xf numFmtId="49" fontId="9" fillId="2" borderId="1" xfId="0" applyNumberFormat="1" applyFont="1" applyFill="1" applyBorder="1"/>
    <xf numFmtId="0" fontId="9" fillId="2" borderId="1" xfId="0" applyFont="1" applyFill="1" applyBorder="1" applyAlignment="1"/>
    <xf numFmtId="49" fontId="7" fillId="0" borderId="1" xfId="3" quotePrefix="1" applyNumberFormat="1" applyFont="1" applyFill="1" applyBorder="1" applyAlignment="1">
      <alignment vertical="center"/>
    </xf>
    <xf numFmtId="0" fontId="7" fillId="0" borderId="1" xfId="3" applyFont="1" applyFill="1" applyBorder="1" applyAlignment="1">
      <alignment vertical="center" wrapText="1"/>
    </xf>
    <xf numFmtId="49" fontId="7" fillId="0" borderId="1" xfId="3" applyNumberFormat="1" applyFont="1" applyFill="1" applyBorder="1" applyAlignment="1">
      <alignment vertical="center"/>
    </xf>
    <xf numFmtId="49" fontId="7" fillId="0" borderId="1" xfId="3" applyNumberFormat="1" applyFont="1" applyFill="1" applyBorder="1" applyAlignment="1">
      <alignment horizontal="left" vertical="center"/>
    </xf>
    <xf numFmtId="0" fontId="7" fillId="0" borderId="1" xfId="3" applyFont="1" applyFill="1" applyBorder="1" applyAlignment="1">
      <alignment horizontal="center" vertical="center" wrapText="1"/>
    </xf>
    <xf numFmtId="0" fontId="8" fillId="0" borderId="1" xfId="0" applyFont="1" applyBorder="1" applyAlignment="1"/>
    <xf numFmtId="49" fontId="7" fillId="3" borderId="1" xfId="3" applyNumberFormat="1" applyFont="1" applyFill="1" applyBorder="1" applyAlignment="1">
      <alignment vertical="center"/>
    </xf>
    <xf numFmtId="4" fontId="9" fillId="0" borderId="1" xfId="0" applyNumberFormat="1" applyFont="1" applyBorder="1" applyAlignment="1"/>
    <xf numFmtId="0" fontId="9" fillId="0" borderId="0" xfId="0" applyFont="1" applyBorder="1" applyAlignment="1"/>
    <xf numFmtId="4" fontId="9" fillId="0" borderId="0" xfId="0" applyNumberFormat="1" applyFont="1" applyBorder="1" applyAlignment="1"/>
    <xf numFmtId="0" fontId="9" fillId="0" borderId="1" xfId="0" applyFont="1" applyBorder="1"/>
    <xf numFmtId="0" fontId="10" fillId="0" borderId="1" xfId="0" applyFont="1" applyBorder="1" applyAlignment="1">
      <alignment horizontal="center"/>
    </xf>
    <xf numFmtId="4" fontId="10" fillId="0" borderId="1" xfId="0" applyNumberFormat="1" applyFont="1" applyBorder="1" applyAlignment="1"/>
    <xf numFmtId="0" fontId="10" fillId="2" borderId="1" xfId="0" applyFont="1" applyFill="1" applyBorder="1"/>
    <xf numFmtId="0" fontId="10" fillId="2" borderId="1" xfId="0" applyFont="1" applyFill="1" applyBorder="1" applyAlignment="1">
      <alignment horizontal="center"/>
    </xf>
    <xf numFmtId="4" fontId="10" fillId="2" borderId="1" xfId="0" applyNumberFormat="1" applyFont="1" applyFill="1" applyBorder="1" applyAlignment="1"/>
    <xf numFmtId="0" fontId="7" fillId="0" borderId="1" xfId="0" applyFont="1" applyBorder="1"/>
    <xf numFmtId="49" fontId="7" fillId="0" borderId="1" xfId="0" applyNumberFormat="1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top" wrapText="1"/>
    </xf>
    <xf numFmtId="0" fontId="20" fillId="0" borderId="1" xfId="0" applyFont="1" applyBorder="1" applyAlignment="1">
      <alignment horizontal="center" vertical="top" wrapText="1"/>
    </xf>
    <xf numFmtId="0" fontId="10" fillId="2" borderId="1" xfId="0" applyFont="1" applyFill="1" applyBorder="1" applyAlignment="1">
      <alignment horizontal="left" wrapText="1"/>
    </xf>
    <xf numFmtId="49" fontId="7" fillId="0" borderId="2" xfId="3" applyNumberFormat="1" applyFont="1" applyFill="1" applyBorder="1" applyAlignment="1">
      <alignment horizontal="center"/>
    </xf>
    <xf numFmtId="0" fontId="7" fillId="0" borderId="2" xfId="3" applyFont="1" applyFill="1" applyBorder="1" applyAlignment="1">
      <alignment horizontal="center" wrapText="1"/>
    </xf>
    <xf numFmtId="4" fontId="10" fillId="0" borderId="1" xfId="0" applyNumberFormat="1" applyFont="1" applyFill="1" applyBorder="1" applyAlignment="1"/>
    <xf numFmtId="0" fontId="7" fillId="0" borderId="1" xfId="0" applyFont="1" applyFill="1" applyBorder="1"/>
    <xf numFmtId="0" fontId="29" fillId="0" borderId="1" xfId="0" applyFont="1" applyBorder="1" applyAlignment="1">
      <alignment horizontal="center"/>
    </xf>
    <xf numFmtId="4" fontId="30" fillId="0" borderId="1" xfId="0" applyNumberFormat="1" applyFont="1" applyBorder="1" applyAlignment="1">
      <alignment horizontal="center" wrapText="1"/>
    </xf>
    <xf numFmtId="0" fontId="28" fillId="0" borderId="1" xfId="0" applyFont="1" applyBorder="1" applyAlignment="1">
      <alignment horizontal="center"/>
    </xf>
    <xf numFmtId="4" fontId="31" fillId="0" borderId="1" xfId="0" applyNumberFormat="1" applyFont="1" applyBorder="1" applyAlignment="1">
      <alignment horizontal="center"/>
    </xf>
    <xf numFmtId="165" fontId="4" fillId="0" borderId="1" xfId="0" applyNumberFormat="1" applyFont="1" applyBorder="1"/>
    <xf numFmtId="0" fontId="32" fillId="0" borderId="1" xfId="0" applyFont="1" applyBorder="1" applyAlignment="1">
      <alignment horizontal="center"/>
    </xf>
    <xf numFmtId="165" fontId="30" fillId="0" borderId="1" xfId="0" applyNumberFormat="1" applyFont="1" applyBorder="1"/>
    <xf numFmtId="0" fontId="32" fillId="0" borderId="1" xfId="0" applyFont="1" applyFill="1" applyBorder="1" applyAlignment="1">
      <alignment horizontal="center"/>
    </xf>
    <xf numFmtId="165" fontId="30" fillId="0" borderId="1" xfId="0" applyNumberFormat="1" applyFont="1" applyFill="1" applyBorder="1"/>
    <xf numFmtId="0" fontId="32" fillId="2" borderId="1" xfId="0" applyFont="1" applyFill="1" applyBorder="1" applyAlignment="1">
      <alignment horizontal="center"/>
    </xf>
    <xf numFmtId="165" fontId="30" fillId="2" borderId="1" xfId="0" applyNumberFormat="1" applyFont="1" applyFill="1" applyBorder="1"/>
    <xf numFmtId="0" fontId="4" fillId="0" borderId="0" xfId="0" applyFont="1" applyAlignment="1">
      <alignment horizontal="center"/>
    </xf>
    <xf numFmtId="0" fontId="28" fillId="0" borderId="0" xfId="0" applyFont="1"/>
    <xf numFmtId="0" fontId="4" fillId="0" borderId="0" xfId="0" applyFont="1" applyAlignment="1">
      <alignment horizontal="left"/>
    </xf>
    <xf numFmtId="0" fontId="7" fillId="0" borderId="0" xfId="0" applyFont="1" applyAlignment="1">
      <alignment horizontal="center" vertical="top" wrapText="1"/>
    </xf>
    <xf numFmtId="0" fontId="7" fillId="0" borderId="0" xfId="0" applyFont="1" applyBorder="1" applyAlignment="1">
      <alignment horizontal="justify" vertical="top" wrapText="1"/>
    </xf>
    <xf numFmtId="0" fontId="7" fillId="0" borderId="4" xfId="0" applyFont="1" applyBorder="1" applyAlignment="1">
      <alignment horizontal="justify" vertical="top" wrapText="1"/>
    </xf>
    <xf numFmtId="0" fontId="28" fillId="0" borderId="4" xfId="0" applyFont="1" applyBorder="1"/>
    <xf numFmtId="0" fontId="28" fillId="0" borderId="0" xfId="0" applyFont="1" applyAlignment="1">
      <alignment horizontal="center"/>
    </xf>
    <xf numFmtId="0" fontId="33" fillId="0" borderId="0" xfId="0" applyFont="1" applyAlignment="1">
      <alignment horizontal="justify"/>
    </xf>
    <xf numFmtId="0" fontId="35" fillId="0" borderId="1" xfId="0" applyFont="1" applyBorder="1" applyAlignment="1">
      <alignment horizontal="center"/>
    </xf>
    <xf numFmtId="165" fontId="35" fillId="0" borderId="1" xfId="0" applyNumberFormat="1" applyFont="1" applyBorder="1"/>
    <xf numFmtId="0" fontId="26" fillId="0" borderId="1" xfId="0" applyFont="1" applyBorder="1" applyAlignment="1">
      <alignment horizontal="center"/>
    </xf>
    <xf numFmtId="165" fontId="36" fillId="0" borderId="1" xfId="0" applyNumberFormat="1" applyFont="1" applyBorder="1"/>
    <xf numFmtId="0" fontId="0" fillId="0" borderId="0" xfId="0" applyAlignment="1"/>
    <xf numFmtId="0" fontId="0" fillId="0" borderId="0" xfId="0" applyAlignment="1">
      <alignment horizontal="center"/>
    </xf>
    <xf numFmtId="0" fontId="24" fillId="0" borderId="1" xfId="0" applyNumberFormat="1" applyFont="1" applyBorder="1" applyAlignment="1"/>
    <xf numFmtId="0" fontId="10" fillId="0" borderId="1" xfId="0" applyFont="1" applyBorder="1" applyAlignment="1">
      <alignment horizontal="center" vertical="top"/>
    </xf>
    <xf numFmtId="0" fontId="13" fillId="0" borderId="1" xfId="0" applyFont="1" applyBorder="1"/>
    <xf numFmtId="0" fontId="37" fillId="0" borderId="0" xfId="0" applyFont="1" applyAlignment="1">
      <alignment vertical="top"/>
    </xf>
    <xf numFmtId="0" fontId="38" fillId="0" borderId="0" xfId="0" applyFont="1" applyAlignment="1"/>
    <xf numFmtId="0" fontId="38" fillId="0" borderId="0" xfId="0" applyFont="1" applyAlignment="1">
      <alignment horizontal="center"/>
    </xf>
    <xf numFmtId="4" fontId="38" fillId="0" borderId="0" xfId="0" applyNumberFormat="1" applyFont="1" applyAlignment="1"/>
    <xf numFmtId="0" fontId="38" fillId="0" borderId="0" xfId="0" applyFont="1" applyAlignment="1">
      <alignment horizontal="center" vertical="top"/>
    </xf>
    <xf numFmtId="0" fontId="20" fillId="0" borderId="1" xfId="0" applyFont="1" applyBorder="1" applyAlignment="1">
      <alignment horizontal="center" vertical="top"/>
    </xf>
    <xf numFmtId="0" fontId="20" fillId="0" borderId="1" xfId="0" applyFont="1" applyBorder="1" applyAlignment="1"/>
    <xf numFmtId="0" fontId="20" fillId="0" borderId="1" xfId="0" applyFont="1" applyBorder="1" applyAlignment="1">
      <alignment horizontal="center"/>
    </xf>
    <xf numFmtId="4" fontId="20" fillId="0" borderId="1" xfId="0" applyNumberFormat="1" applyFont="1" applyBorder="1" applyAlignment="1"/>
    <xf numFmtId="0" fontId="24" fillId="0" borderId="1" xfId="0" applyNumberFormat="1" applyFont="1" applyBorder="1" applyAlignment="1">
      <alignment horizontal="center" vertical="top"/>
    </xf>
    <xf numFmtId="0" fontId="20" fillId="0" borderId="1" xfId="0" applyNumberFormat="1" applyFont="1" applyBorder="1" applyAlignment="1">
      <alignment horizontal="center" wrapText="1"/>
    </xf>
    <xf numFmtId="166" fontId="20" fillId="3" borderId="1" xfId="0" applyNumberFormat="1" applyFont="1" applyFill="1" applyBorder="1" applyAlignment="1">
      <alignment horizontal="center"/>
    </xf>
    <xf numFmtId="4" fontId="20" fillId="0" borderId="1" xfId="0" applyNumberFormat="1" applyFont="1" applyBorder="1" applyAlignment="1">
      <alignment horizontal="right"/>
    </xf>
    <xf numFmtId="0" fontId="20" fillId="0" borderId="1" xfId="0" applyNumberFormat="1" applyFont="1" applyBorder="1" applyAlignment="1">
      <alignment horizontal="center" vertical="top"/>
    </xf>
    <xf numFmtId="0" fontId="20" fillId="3" borderId="1" xfId="0" applyNumberFormat="1" applyFont="1" applyFill="1" applyBorder="1" applyAlignment="1">
      <alignment horizontal="center"/>
    </xf>
    <xf numFmtId="0" fontId="20" fillId="3" borderId="1" xfId="0" applyNumberFormat="1" applyFont="1" applyFill="1" applyBorder="1" applyAlignment="1">
      <alignment wrapText="1"/>
    </xf>
    <xf numFmtId="0" fontId="0" fillId="3" borderId="0" xfId="0" applyFill="1"/>
    <xf numFmtId="0" fontId="7" fillId="0" borderId="1" xfId="0" applyFont="1" applyBorder="1" applyAlignment="1">
      <alignment horizontal="center" vertical="top" wrapText="1"/>
    </xf>
    <xf numFmtId="4" fontId="20" fillId="3" borderId="1" xfId="0" applyNumberFormat="1" applyFont="1" applyFill="1" applyBorder="1" applyAlignment="1">
      <alignment horizontal="center" wrapText="1"/>
    </xf>
    <xf numFmtId="0" fontId="10" fillId="2" borderId="1" xfId="0" applyNumberFormat="1" applyFont="1" applyFill="1" applyBorder="1" applyAlignment="1">
      <alignment horizontal="center" vertical="top"/>
    </xf>
    <xf numFmtId="0" fontId="10" fillId="2" borderId="1" xfId="0" applyNumberFormat="1" applyFont="1" applyFill="1" applyBorder="1" applyAlignment="1"/>
    <xf numFmtId="0" fontId="10" fillId="2" borderId="1" xfId="0" applyNumberFormat="1" applyFont="1" applyFill="1" applyBorder="1" applyAlignment="1">
      <alignment horizontal="center"/>
    </xf>
    <xf numFmtId="4" fontId="19" fillId="2" borderId="1" xfId="0" applyNumberFormat="1" applyFont="1" applyFill="1" applyBorder="1" applyAlignment="1"/>
    <xf numFmtId="0" fontId="20" fillId="0" borderId="1" xfId="0" applyNumberFormat="1" applyFont="1" applyBorder="1" applyAlignment="1"/>
    <xf numFmtId="0" fontId="20" fillId="0" borderId="1" xfId="0" applyNumberFormat="1" applyFont="1" applyBorder="1" applyAlignment="1">
      <alignment horizontal="center"/>
    </xf>
    <xf numFmtId="4" fontId="20" fillId="0" borderId="1" xfId="0" applyNumberFormat="1" applyFont="1" applyBorder="1" applyAlignment="1">
      <alignment horizontal="center"/>
    </xf>
    <xf numFmtId="0" fontId="0" fillId="4" borderId="0" xfId="0" applyFill="1"/>
    <xf numFmtId="0" fontId="20" fillId="0" borderId="1" xfId="0" applyFont="1" applyBorder="1" applyAlignment="1">
      <alignment vertical="top" wrapText="1"/>
    </xf>
    <xf numFmtId="4" fontId="20" fillId="0" borderId="1" xfId="0" applyNumberFormat="1" applyFont="1" applyBorder="1" applyAlignment="1">
      <alignment horizontal="center" wrapText="1"/>
    </xf>
    <xf numFmtId="0" fontId="7" fillId="3" borderId="1" xfId="0" applyFont="1" applyFill="1" applyBorder="1" applyAlignment="1">
      <alignment wrapText="1"/>
    </xf>
    <xf numFmtId="0" fontId="10" fillId="2" borderId="1" xfId="0" applyFont="1" applyFill="1" applyBorder="1" applyAlignment="1">
      <alignment horizontal="center" vertical="top"/>
    </xf>
    <xf numFmtId="0" fontId="10" fillId="2" borderId="1" xfId="0" applyFont="1" applyFill="1" applyBorder="1" applyAlignment="1">
      <alignment wrapText="1"/>
    </xf>
    <xf numFmtId="4" fontId="10" fillId="2" borderId="1" xfId="0" applyNumberFormat="1" applyFont="1" applyFill="1" applyBorder="1" applyAlignment="1">
      <alignment horizontal="center"/>
    </xf>
    <xf numFmtId="0" fontId="20" fillId="0" borderId="0" xfId="0" applyFont="1" applyAlignment="1">
      <alignment horizontal="center" vertical="top"/>
    </xf>
    <xf numFmtId="0" fontId="20" fillId="0" borderId="0" xfId="0" applyFont="1" applyAlignment="1"/>
    <xf numFmtId="0" fontId="20" fillId="0" borderId="0" xfId="0" applyFont="1" applyAlignment="1">
      <alignment horizontal="center"/>
    </xf>
    <xf numFmtId="4" fontId="20" fillId="0" borderId="0" xfId="0" applyNumberFormat="1" applyFont="1" applyAlignment="1"/>
    <xf numFmtId="0" fontId="10" fillId="0" borderId="0" xfId="0" applyFont="1" applyAlignment="1">
      <alignment horizontal="center" vertical="top"/>
    </xf>
    <xf numFmtId="0" fontId="10" fillId="0" borderId="0" xfId="0" applyFont="1" applyAlignment="1">
      <alignment vertical="top"/>
    </xf>
    <xf numFmtId="166" fontId="10" fillId="0" borderId="0" xfId="0" applyNumberFormat="1" applyFont="1" applyAlignment="1">
      <alignment horizontal="center" vertical="top"/>
    </xf>
    <xf numFmtId="4" fontId="10" fillId="0" borderId="0" xfId="0" applyNumberFormat="1" applyFont="1" applyAlignment="1">
      <alignment horizontal="right" vertical="top"/>
    </xf>
    <xf numFmtId="0" fontId="20" fillId="0" borderId="0" xfId="0" applyFont="1" applyAlignment="1">
      <alignment horizontal="left" vertical="top"/>
    </xf>
    <xf numFmtId="166" fontId="20" fillId="0" borderId="0" xfId="0" applyNumberFormat="1" applyFont="1" applyAlignment="1">
      <alignment horizontal="center" vertical="top"/>
    </xf>
    <xf numFmtId="4" fontId="20" fillId="0" borderId="0" xfId="0" applyNumberFormat="1" applyFont="1" applyAlignment="1">
      <alignment horizontal="right" vertical="top"/>
    </xf>
    <xf numFmtId="4" fontId="19" fillId="0" borderId="1" xfId="0" applyNumberFormat="1" applyFont="1" applyBorder="1" applyAlignment="1"/>
    <xf numFmtId="49" fontId="8" fillId="0" borderId="0" xfId="0" applyNumberFormat="1" applyFont="1" applyFill="1" applyAlignment="1">
      <alignment vertical="center"/>
    </xf>
    <xf numFmtId="49" fontId="8" fillId="0" borderId="1" xfId="0" applyNumberFormat="1" applyFont="1" applyFill="1" applyBorder="1" applyAlignment="1">
      <alignment vertical="center"/>
    </xf>
    <xf numFmtId="49" fontId="19" fillId="0" borderId="1" xfId="0" applyNumberFormat="1" applyFont="1" applyFill="1" applyBorder="1" applyAlignment="1">
      <alignment vertical="center" wrapText="1"/>
    </xf>
    <xf numFmtId="49" fontId="20" fillId="0" borderId="1" xfId="0" applyNumberFormat="1" applyFont="1" applyFill="1" applyBorder="1" applyAlignment="1">
      <alignment vertical="center" wrapText="1"/>
    </xf>
    <xf numFmtId="49" fontId="20" fillId="0" borderId="1" xfId="0" applyNumberFormat="1" applyFont="1" applyFill="1" applyBorder="1" applyAlignment="1">
      <alignment vertical="center"/>
    </xf>
    <xf numFmtId="49" fontId="20" fillId="0" borderId="0" xfId="0" applyNumberFormat="1" applyFont="1" applyFill="1" applyBorder="1" applyAlignment="1">
      <alignment vertical="center"/>
    </xf>
    <xf numFmtId="49" fontId="20" fillId="0" borderId="0" xfId="0" applyNumberFormat="1" applyFont="1" applyFill="1" applyAlignment="1">
      <alignment vertical="center" wrapText="1"/>
    </xf>
    <xf numFmtId="49" fontId="19" fillId="0" borderId="0" xfId="0" applyNumberFormat="1" applyFont="1" applyFill="1" applyAlignment="1">
      <alignment vertical="center" wrapText="1"/>
    </xf>
    <xf numFmtId="16" fontId="7" fillId="0" borderId="1" xfId="0" quotePrefix="1" applyNumberFormat="1" applyFont="1" applyBorder="1" applyAlignment="1">
      <alignment horizontal="left" vertical="top"/>
    </xf>
    <xf numFmtId="0" fontId="15" fillId="2" borderId="1" xfId="0" applyFont="1" applyFill="1" applyBorder="1" applyAlignment="1">
      <alignment horizontal="right" vertical="center"/>
    </xf>
    <xf numFmtId="0" fontId="15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4" fontId="17" fillId="2" borderId="1" xfId="0" applyNumberFormat="1" applyFont="1" applyFill="1" applyBorder="1" applyAlignment="1">
      <alignment vertical="center"/>
    </xf>
    <xf numFmtId="4" fontId="7" fillId="2" borderId="1" xfId="0" applyNumberFormat="1" applyFont="1" applyFill="1" applyBorder="1" applyAlignment="1">
      <alignment vertical="center"/>
    </xf>
    <xf numFmtId="4" fontId="15" fillId="2" borderId="1" xfId="0" applyNumberFormat="1" applyFont="1" applyFill="1" applyBorder="1" applyAlignment="1">
      <alignment vertical="center"/>
    </xf>
    <xf numFmtId="0" fontId="7" fillId="0" borderId="1" xfId="0" quotePrefix="1" applyFont="1" applyBorder="1" applyAlignment="1">
      <alignment horizontal="left" vertical="top"/>
    </xf>
    <xf numFmtId="0" fontId="16" fillId="0" borderId="1" xfId="0" quotePrefix="1" applyFont="1" applyBorder="1" applyAlignment="1">
      <alignment horizontal="left" vertical="top"/>
    </xf>
    <xf numFmtId="0" fontId="7" fillId="0" borderId="1" xfId="0" quotePrefix="1" applyFont="1" applyFill="1" applyBorder="1" applyAlignment="1">
      <alignment horizontal="left" vertical="top"/>
    </xf>
    <xf numFmtId="16" fontId="7" fillId="0" borderId="1" xfId="0" quotePrefix="1" applyNumberFormat="1" applyFont="1" applyFill="1" applyBorder="1" applyAlignment="1">
      <alignment horizontal="left" vertical="top"/>
    </xf>
    <xf numFmtId="0" fontId="7" fillId="0" borderId="1" xfId="0" applyFont="1" applyFill="1" applyBorder="1" applyAlignment="1">
      <alignment horizontal="justify" vertical="top" wrapText="1"/>
    </xf>
    <xf numFmtId="0" fontId="15" fillId="2" borderId="1" xfId="0" applyFont="1" applyFill="1" applyBorder="1" applyAlignment="1">
      <alignment horizontal="center" vertical="center"/>
    </xf>
    <xf numFmtId="4" fontId="18" fillId="2" borderId="1" xfId="0" applyNumberFormat="1" applyFont="1" applyFill="1" applyBorder="1" applyAlignment="1">
      <alignment vertical="center"/>
    </xf>
    <xf numFmtId="14" fontId="16" fillId="0" borderId="1" xfId="0" quotePrefix="1" applyNumberFormat="1" applyFont="1" applyBorder="1" applyAlignment="1">
      <alignment horizontal="left" vertical="top"/>
    </xf>
    <xf numFmtId="0" fontId="16" fillId="0" borderId="1" xfId="0" applyFont="1" applyFill="1" applyBorder="1" applyAlignment="1">
      <alignment horizontal="left" vertical="top" wrapText="1"/>
    </xf>
    <xf numFmtId="0" fontId="25" fillId="0" borderId="0" xfId="0" applyFont="1"/>
    <xf numFmtId="0" fontId="9" fillId="0" borderId="5" xfId="0" applyFont="1" applyBorder="1"/>
    <xf numFmtId="0" fontId="9" fillId="0" borderId="6" xfId="0" applyFont="1" applyBorder="1"/>
    <xf numFmtId="0" fontId="9" fillId="0" borderId="7" xfId="0" applyFont="1" applyBorder="1"/>
    <xf numFmtId="0" fontId="7" fillId="3" borderId="1" xfId="3" applyFont="1" applyFill="1" applyBorder="1" applyAlignment="1">
      <alignment vertical="center" wrapText="1"/>
    </xf>
    <xf numFmtId="0" fontId="20" fillId="0" borderId="1" xfId="0" applyFont="1" applyBorder="1" applyAlignment="1">
      <alignment vertical="center" wrapText="1"/>
    </xf>
    <xf numFmtId="0" fontId="20" fillId="3" borderId="1" xfId="0" applyFont="1" applyFill="1" applyBorder="1" applyAlignment="1">
      <alignment vertical="center" wrapText="1"/>
    </xf>
    <xf numFmtId="0" fontId="7" fillId="3" borderId="1" xfId="3" applyFont="1" applyFill="1" applyBorder="1" applyAlignment="1">
      <alignment wrapText="1"/>
    </xf>
    <xf numFmtId="0" fontId="7" fillId="0" borderId="1" xfId="3" applyFont="1" applyFill="1" applyBorder="1" applyAlignment="1">
      <alignment vertical="top" wrapText="1"/>
    </xf>
    <xf numFmtId="0" fontId="20" fillId="3" borderId="1" xfId="0" applyFont="1" applyFill="1" applyBorder="1" applyAlignment="1">
      <alignment wrapText="1"/>
    </xf>
    <xf numFmtId="0" fontId="41" fillId="0" borderId="0" xfId="0" applyFont="1" applyAlignment="1">
      <alignment wrapText="1"/>
    </xf>
    <xf numFmtId="0" fontId="7" fillId="3" borderId="1" xfId="3" applyFont="1" applyFill="1" applyBorder="1" applyAlignment="1">
      <alignment horizontal="center"/>
    </xf>
    <xf numFmtId="0" fontId="40" fillId="0" borderId="1" xfId="3" applyFont="1" applyFill="1" applyBorder="1" applyAlignment="1">
      <alignment horizontal="center"/>
    </xf>
    <xf numFmtId="4" fontId="40" fillId="0" borderId="1" xfId="3" applyNumberFormat="1" applyFont="1" applyFill="1" applyBorder="1" applyAlignment="1"/>
    <xf numFmtId="4" fontId="40" fillId="0" borderId="1" xfId="3" applyNumberFormat="1" applyFont="1" applyFill="1" applyBorder="1" applyAlignment="1">
      <alignment horizontal="right"/>
    </xf>
    <xf numFmtId="4" fontId="42" fillId="5" borderId="1" xfId="0" applyNumberFormat="1" applyFont="1" applyFill="1" applyBorder="1" applyAlignment="1">
      <alignment horizontal="left" vertical="top" wrapText="1"/>
    </xf>
    <xf numFmtId="4" fontId="20" fillId="0" borderId="1" xfId="0" applyNumberFormat="1" applyFont="1" applyBorder="1" applyAlignment="1">
      <alignment horizontal="left" vertical="top" wrapText="1"/>
    </xf>
    <xf numFmtId="0" fontId="19" fillId="0" borderId="0" xfId="0" applyFont="1" applyAlignment="1">
      <alignment vertical="top"/>
    </xf>
    <xf numFmtId="0" fontId="8" fillId="0" borderId="1" xfId="6" quotePrefix="1" applyNumberFormat="1" applyFont="1" applyBorder="1" applyAlignment="1">
      <alignment wrapText="1"/>
    </xf>
    <xf numFmtId="0" fontId="8" fillId="0" borderId="1" xfId="6" applyNumberFormat="1" applyFont="1" applyBorder="1" applyAlignment="1">
      <alignment horizontal="center"/>
    </xf>
    <xf numFmtId="4" fontId="8" fillId="0" borderId="1" xfId="6" applyNumberFormat="1" applyFont="1" applyBorder="1" applyAlignment="1">
      <alignment horizontal="right"/>
    </xf>
    <xf numFmtId="167" fontId="8" fillId="0" borderId="1" xfId="6" applyNumberFormat="1" applyFont="1" applyBorder="1"/>
    <xf numFmtId="0" fontId="8" fillId="0" borderId="1" xfId="6" applyFont="1" applyBorder="1" applyAlignment="1">
      <alignment horizontal="center"/>
    </xf>
    <xf numFmtId="4" fontId="8" fillId="0" borderId="1" xfId="6" applyNumberFormat="1" applyFont="1" applyBorder="1"/>
    <xf numFmtId="0" fontId="8" fillId="0" borderId="1" xfId="6" applyFont="1" applyBorder="1"/>
    <xf numFmtId="4" fontId="7" fillId="0" borderId="1" xfId="0" applyNumberFormat="1" applyFont="1" applyBorder="1" applyAlignment="1">
      <alignment horizontal="right"/>
    </xf>
    <xf numFmtId="0" fontId="44" fillId="0" borderId="0" xfId="0" applyFont="1" applyAlignment="1">
      <alignment wrapText="1"/>
    </xf>
    <xf numFmtId="0" fontId="28" fillId="3" borderId="1" xfId="3" applyFont="1" applyFill="1" applyBorder="1" applyAlignment="1">
      <alignment horizontal="center"/>
    </xf>
    <xf numFmtId="4" fontId="28" fillId="0" borderId="1" xfId="3" applyNumberFormat="1" applyFont="1" applyFill="1" applyBorder="1" applyAlignment="1"/>
    <xf numFmtId="4" fontId="28" fillId="0" borderId="1" xfId="3" applyNumberFormat="1" applyFont="1" applyFill="1" applyBorder="1" applyAlignment="1">
      <alignment horizontal="right"/>
    </xf>
    <xf numFmtId="4" fontId="28" fillId="0" borderId="1" xfId="0" applyNumberFormat="1" applyFont="1" applyBorder="1" applyAlignment="1">
      <alignment horizontal="right"/>
    </xf>
    <xf numFmtId="0" fontId="28" fillId="0" borderId="1" xfId="0" applyFont="1" applyBorder="1" applyAlignment="1">
      <alignment wrapText="1"/>
    </xf>
    <xf numFmtId="0" fontId="28" fillId="0" borderId="1" xfId="3" applyFont="1" applyFill="1" applyBorder="1" applyAlignment="1">
      <alignment horizontal="center"/>
    </xf>
    <xf numFmtId="0" fontId="10" fillId="0" borderId="1" xfId="0" applyFont="1" applyBorder="1" applyAlignment="1">
      <alignment wrapText="1"/>
    </xf>
    <xf numFmtId="0" fontId="28" fillId="0" borderId="1" xfId="0" applyFont="1" applyBorder="1" applyAlignment="1">
      <alignment vertical="top" wrapText="1"/>
    </xf>
    <xf numFmtId="49" fontId="7" fillId="0" borderId="1" xfId="3" applyNumberFormat="1" applyFont="1" applyFill="1" applyBorder="1" applyAlignment="1">
      <alignment vertical="top"/>
    </xf>
    <xf numFmtId="49" fontId="8" fillId="0" borderId="0" xfId="0" applyNumberFormat="1" applyFont="1" applyAlignment="1">
      <alignment vertical="top"/>
    </xf>
    <xf numFmtId="49" fontId="10" fillId="0" borderId="0" xfId="3" applyNumberFormat="1" applyFont="1" applyFill="1" applyBorder="1" applyAlignment="1">
      <alignment vertical="top"/>
    </xf>
    <xf numFmtId="49" fontId="8" fillId="0" borderId="1" xfId="0" applyNumberFormat="1" applyFont="1" applyBorder="1" applyAlignment="1">
      <alignment vertical="top"/>
    </xf>
    <xf numFmtId="49" fontId="10" fillId="0" borderId="1" xfId="3" applyNumberFormat="1" applyFont="1" applyFill="1" applyBorder="1" applyAlignment="1">
      <alignment vertical="top"/>
    </xf>
    <xf numFmtId="0" fontId="12" fillId="0" borderId="1" xfId="0" applyFont="1" applyBorder="1" applyAlignment="1">
      <alignment vertical="top"/>
    </xf>
    <xf numFmtId="49" fontId="7" fillId="0" borderId="1" xfId="3" quotePrefix="1" applyNumberFormat="1" applyFont="1" applyFill="1" applyBorder="1" applyAlignment="1">
      <alignment vertical="top"/>
    </xf>
    <xf numFmtId="49" fontId="10" fillId="2" borderId="1" xfId="3" quotePrefix="1" applyNumberFormat="1" applyFont="1" applyFill="1" applyBorder="1" applyAlignment="1">
      <alignment vertical="top"/>
    </xf>
    <xf numFmtId="49" fontId="10" fillId="2" borderId="1" xfId="3" applyNumberFormat="1" applyFont="1" applyFill="1" applyBorder="1" applyAlignment="1">
      <alignment vertical="top"/>
    </xf>
    <xf numFmtId="49" fontId="7" fillId="0" borderId="1" xfId="3" applyNumberFormat="1" applyFont="1" applyFill="1" applyBorder="1" applyAlignment="1">
      <alignment horizontal="left" vertical="top"/>
    </xf>
    <xf numFmtId="49" fontId="7" fillId="0" borderId="2" xfId="3" applyNumberFormat="1" applyFont="1" applyFill="1" applyBorder="1" applyAlignment="1">
      <alignment vertical="top"/>
    </xf>
    <xf numFmtId="0" fontId="8" fillId="0" borderId="0" xfId="0" applyFont="1" applyBorder="1" applyAlignment="1">
      <alignment vertical="top"/>
    </xf>
    <xf numFmtId="0" fontId="9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vertical="top"/>
    </xf>
    <xf numFmtId="0" fontId="12" fillId="0" borderId="0" xfId="0" applyFont="1" applyAlignment="1">
      <alignment vertical="top"/>
    </xf>
    <xf numFmtId="0" fontId="28" fillId="0" borderId="1" xfId="0" applyFont="1" applyFill="1" applyBorder="1" applyAlignment="1">
      <alignment vertical="top" wrapText="1"/>
    </xf>
    <xf numFmtId="0" fontId="28" fillId="0" borderId="1" xfId="0" applyFont="1" applyBorder="1" applyAlignment="1">
      <alignment horizontal="left" vertical="top" wrapText="1"/>
    </xf>
    <xf numFmtId="0" fontId="26" fillId="0" borderId="1" xfId="0" applyFont="1" applyBorder="1" applyAlignment="1">
      <alignment horizontal="left" vertical="center" wrapText="1"/>
    </xf>
    <xf numFmtId="0" fontId="10" fillId="0" borderId="0" xfId="0" applyFont="1" applyAlignment="1">
      <alignment vertical="top" wrapText="1"/>
    </xf>
    <xf numFmtId="0" fontId="28" fillId="3" borderId="2" xfId="3" applyFont="1" applyFill="1" applyBorder="1" applyAlignment="1">
      <alignment horizontal="center"/>
    </xf>
    <xf numFmtId="4" fontId="28" fillId="0" borderId="2" xfId="3" applyNumberFormat="1" applyFont="1" applyFill="1" applyBorder="1" applyAlignment="1"/>
    <xf numFmtId="4" fontId="28" fillId="0" borderId="2" xfId="3" applyNumberFormat="1" applyFont="1" applyFill="1" applyBorder="1" applyAlignment="1">
      <alignment horizontal="right"/>
    </xf>
    <xf numFmtId="0" fontId="28" fillId="3" borderId="1" xfId="3" applyFont="1" applyFill="1" applyBorder="1" applyAlignment="1">
      <alignment wrapText="1"/>
    </xf>
    <xf numFmtId="0" fontId="10" fillId="0" borderId="0" xfId="0" applyFont="1" applyAlignment="1">
      <alignment wrapText="1"/>
    </xf>
    <xf numFmtId="0" fontId="28" fillId="0" borderId="0" xfId="0" applyFont="1" applyBorder="1" applyAlignment="1">
      <alignment wrapText="1"/>
    </xf>
    <xf numFmtId="0" fontId="44" fillId="0" borderId="1" xfId="0" applyFont="1" applyBorder="1" applyAlignment="1">
      <alignment wrapText="1"/>
    </xf>
    <xf numFmtId="0" fontId="28" fillId="0" borderId="2" xfId="3" applyFont="1" applyFill="1" applyBorder="1" applyAlignment="1">
      <alignment horizontal="center"/>
    </xf>
    <xf numFmtId="0" fontId="20" fillId="2" borderId="1" xfId="0" applyFont="1" applyFill="1" applyBorder="1" applyAlignment="1">
      <alignment wrapText="1"/>
    </xf>
    <xf numFmtId="0" fontId="7" fillId="0" borderId="1" xfId="0" applyFont="1" applyFill="1" applyBorder="1" applyAlignment="1">
      <alignment wrapText="1"/>
    </xf>
    <xf numFmtId="16" fontId="20" fillId="0" borderId="1" xfId="0" quotePrefix="1" applyNumberFormat="1" applyFont="1" applyFill="1" applyBorder="1" applyAlignment="1">
      <alignment horizontal="center" vertical="top"/>
    </xf>
    <xf numFmtId="0" fontId="20" fillId="0" borderId="1" xfId="0" quotePrefix="1" applyFont="1" applyFill="1" applyBorder="1" applyAlignment="1">
      <alignment horizontal="center" vertical="top"/>
    </xf>
    <xf numFmtId="0" fontId="29" fillId="0" borderId="5" xfId="0" applyFont="1" applyBorder="1"/>
    <xf numFmtId="0" fontId="29" fillId="0" borderId="6" xfId="0" applyFont="1" applyBorder="1"/>
    <xf numFmtId="0" fontId="29" fillId="0" borderId="7" xfId="0" applyFont="1" applyBorder="1"/>
    <xf numFmtId="0" fontId="47" fillId="0" borderId="5" xfId="0" applyFont="1" applyBorder="1"/>
    <xf numFmtId="0" fontId="26" fillId="0" borderId="5" xfId="0" applyFont="1" applyBorder="1"/>
    <xf numFmtId="0" fontId="26" fillId="0" borderId="6" xfId="0" applyFont="1" applyBorder="1"/>
    <xf numFmtId="0" fontId="26" fillId="0" borderId="7" xfId="0" applyFont="1" applyBorder="1"/>
    <xf numFmtId="0" fontId="10" fillId="0" borderId="0" xfId="0" applyFont="1" applyAlignment="1">
      <alignment horizontal="center" wrapText="1"/>
    </xf>
    <xf numFmtId="0" fontId="34" fillId="0" borderId="0" xfId="0" applyFont="1" applyAlignment="1">
      <alignment horizontal="right"/>
    </xf>
    <xf numFmtId="0" fontId="7" fillId="0" borderId="0" xfId="0" applyFont="1" applyAlignment="1">
      <alignment horizontal="justify"/>
    </xf>
    <xf numFmtId="0" fontId="10" fillId="0" borderId="0" xfId="0" applyFont="1" applyAlignment="1">
      <alignment horizontal="center"/>
    </xf>
    <xf numFmtId="0" fontId="7" fillId="0" borderId="0" xfId="0" applyFont="1" applyAlignment="1">
      <alignment horizontal="center" vertical="top" wrapText="1"/>
    </xf>
    <xf numFmtId="0" fontId="28" fillId="0" borderId="0" xfId="0" applyFont="1" applyAlignment="1">
      <alignment horizontal="center"/>
    </xf>
    <xf numFmtId="0" fontId="30" fillId="0" borderId="5" xfId="0" applyFont="1" applyBorder="1"/>
    <xf numFmtId="0" fontId="30" fillId="0" borderId="6" xfId="0" applyFont="1" applyBorder="1"/>
    <xf numFmtId="0" fontId="30" fillId="0" borderId="7" xfId="0" applyFont="1" applyBorder="1"/>
    <xf numFmtId="0" fontId="31" fillId="0" borderId="5" xfId="0" applyFont="1" applyBorder="1"/>
    <xf numFmtId="0" fontId="31" fillId="0" borderId="6" xfId="0" applyFont="1" applyBorder="1"/>
    <xf numFmtId="0" fontId="31" fillId="0" borderId="7" xfId="0" applyFont="1" applyBorder="1"/>
    <xf numFmtId="0" fontId="35" fillId="0" borderId="5" xfId="0" applyFont="1" applyBorder="1"/>
    <xf numFmtId="0" fontId="35" fillId="0" borderId="6" xfId="0" applyFont="1" applyBorder="1"/>
    <xf numFmtId="0" fontId="35" fillId="0" borderId="7" xfId="0" applyFont="1" applyBorder="1"/>
    <xf numFmtId="0" fontId="29" fillId="0" borderId="5" xfId="0" applyFont="1" applyBorder="1"/>
    <xf numFmtId="0" fontId="29" fillId="0" borderId="6" xfId="0" applyFont="1" applyBorder="1"/>
    <xf numFmtId="0" fontId="29" fillId="0" borderId="7" xfId="0" applyFont="1" applyBorder="1"/>
    <xf numFmtId="0" fontId="30" fillId="2" borderId="5" xfId="0" applyFont="1" applyFill="1" applyBorder="1"/>
    <xf numFmtId="0" fontId="30" fillId="2" borderId="6" xfId="0" applyFont="1" applyFill="1" applyBorder="1"/>
    <xf numFmtId="0" fontId="30" fillId="2" borderId="7" xfId="0" applyFont="1" applyFill="1" applyBorder="1"/>
    <xf numFmtId="0" fontId="4" fillId="0" borderId="0" xfId="0" applyFont="1" applyAlignment="1">
      <alignment horizontal="left"/>
    </xf>
    <xf numFmtId="0" fontId="7" fillId="0" borderId="0" xfId="0" applyFont="1" applyAlignment="1">
      <alignment horizontal="justify" vertical="top" wrapText="1"/>
    </xf>
    <xf numFmtId="0" fontId="26" fillId="0" borderId="5" xfId="0" applyFont="1" applyBorder="1" applyAlignment="1">
      <alignment wrapText="1"/>
    </xf>
    <xf numFmtId="0" fontId="26" fillId="0" borderId="6" xfId="0" applyFont="1" applyBorder="1" applyAlignment="1">
      <alignment wrapText="1"/>
    </xf>
    <xf numFmtId="0" fontId="26" fillId="0" borderId="7" xfId="0" applyFont="1" applyBorder="1" applyAlignment="1">
      <alignment wrapText="1"/>
    </xf>
    <xf numFmtId="0" fontId="7" fillId="0" borderId="5" xfId="0" applyFont="1" applyBorder="1"/>
    <xf numFmtId="0" fontId="28" fillId="0" borderId="6" xfId="0" applyFont="1" applyBorder="1"/>
    <xf numFmtId="0" fontId="28" fillId="0" borderId="7" xfId="0" applyFont="1" applyBorder="1"/>
    <xf numFmtId="0" fontId="30" fillId="0" borderId="5" xfId="0" applyFont="1" applyFill="1" applyBorder="1"/>
    <xf numFmtId="0" fontId="30" fillId="0" borderId="6" xfId="0" applyFont="1" applyFill="1" applyBorder="1"/>
    <xf numFmtId="0" fontId="30" fillId="0" borderId="7" xfId="0" applyFont="1" applyFill="1" applyBorder="1"/>
    <xf numFmtId="4" fontId="9" fillId="0" borderId="5" xfId="0" applyNumberFormat="1" applyFont="1" applyBorder="1" applyAlignment="1">
      <alignment horizontal="left" vertical="top" wrapText="1"/>
    </xf>
    <xf numFmtId="4" fontId="9" fillId="0" borderId="6" xfId="0" applyNumberFormat="1" applyFont="1" applyBorder="1" applyAlignment="1">
      <alignment horizontal="left" vertical="top" wrapText="1"/>
    </xf>
    <xf numFmtId="4" fontId="9" fillId="0" borderId="7" xfId="0" applyNumberFormat="1" applyFont="1" applyBorder="1" applyAlignment="1">
      <alignment horizontal="left" vertical="top" wrapText="1"/>
    </xf>
    <xf numFmtId="49" fontId="7" fillId="0" borderId="3" xfId="3" applyNumberFormat="1" applyFont="1" applyFill="1" applyBorder="1" applyAlignment="1">
      <alignment horizontal="center" vertical="center"/>
    </xf>
    <xf numFmtId="49" fontId="7" fillId="0" borderId="2" xfId="3" applyNumberFormat="1" applyFont="1" applyFill="1" applyBorder="1" applyAlignment="1">
      <alignment horizontal="center" vertical="center"/>
    </xf>
    <xf numFmtId="0" fontId="7" fillId="0" borderId="3" xfId="3" applyFont="1" applyFill="1" applyBorder="1" applyAlignment="1">
      <alignment horizontal="center" vertical="center" wrapText="1"/>
    </xf>
    <xf numFmtId="0" fontId="7" fillId="0" borderId="2" xfId="3" applyFont="1" applyFill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left" vertical="top" wrapText="1"/>
    </xf>
    <xf numFmtId="4" fontId="8" fillId="0" borderId="7" xfId="0" applyNumberFormat="1" applyFont="1" applyBorder="1" applyAlignment="1">
      <alignment horizontal="left" vertical="top" wrapText="1"/>
    </xf>
    <xf numFmtId="0" fontId="9" fillId="0" borderId="5" xfId="0" applyFont="1" applyBorder="1" applyAlignment="1">
      <alignment wrapText="1"/>
    </xf>
    <xf numFmtId="0" fontId="9" fillId="0" borderId="6" xfId="0" applyFont="1" applyBorder="1" applyAlignment="1">
      <alignment wrapText="1"/>
    </xf>
    <xf numFmtId="0" fontId="9" fillId="0" borderId="7" xfId="0" applyFont="1" applyBorder="1" applyAlignment="1">
      <alignment wrapText="1"/>
    </xf>
    <xf numFmtId="49" fontId="7" fillId="0" borderId="3" xfId="3" applyNumberFormat="1" applyFont="1" applyFill="1" applyBorder="1" applyAlignment="1">
      <alignment horizontal="center" vertical="top"/>
    </xf>
    <xf numFmtId="49" fontId="7" fillId="0" borderId="2" xfId="3" applyNumberFormat="1" applyFont="1" applyFill="1" applyBorder="1" applyAlignment="1">
      <alignment horizontal="center" vertical="top"/>
    </xf>
    <xf numFmtId="0" fontId="9" fillId="0" borderId="1" xfId="0" applyFont="1" applyBorder="1" applyAlignment="1">
      <alignment wrapText="1"/>
    </xf>
    <xf numFmtId="0" fontId="13" fillId="0" borderId="1" xfId="0" applyFont="1" applyBorder="1"/>
    <xf numFmtId="0" fontId="19" fillId="0" borderId="5" xfId="0" applyFont="1" applyFill="1" applyBorder="1"/>
    <xf numFmtId="0" fontId="19" fillId="0" borderId="6" xfId="0" applyFont="1" applyFill="1" applyBorder="1"/>
    <xf numFmtId="0" fontId="19" fillId="0" borderId="7" xfId="0" applyFont="1" applyFill="1" applyBorder="1"/>
    <xf numFmtId="0" fontId="19" fillId="0" borderId="0" xfId="0" applyFont="1" applyFill="1"/>
    <xf numFmtId="49" fontId="7" fillId="0" borderId="3" xfId="3" applyNumberFormat="1" applyFont="1" applyFill="1" applyBorder="1" applyAlignment="1">
      <alignment vertical="center" wrapText="1"/>
    </xf>
    <xf numFmtId="49" fontId="7" fillId="0" borderId="2" xfId="3" applyNumberFormat="1" applyFont="1" applyFill="1" applyBorder="1" applyAlignment="1">
      <alignment vertical="center" wrapText="1"/>
    </xf>
    <xf numFmtId="0" fontId="7" fillId="0" borderId="5" xfId="0" applyFont="1" applyBorder="1" applyAlignment="1">
      <alignment horizontal="left" vertical="top"/>
    </xf>
    <xf numFmtId="0" fontId="7" fillId="0" borderId="6" xfId="0" applyFont="1" applyBorder="1" applyAlignment="1">
      <alignment horizontal="left" vertical="top"/>
    </xf>
    <xf numFmtId="0" fontId="7" fillId="0" borderId="7" xfId="0" applyFont="1" applyBorder="1" applyAlignment="1">
      <alignment horizontal="left" vertical="top"/>
    </xf>
    <xf numFmtId="0" fontId="10" fillId="0" borderId="5" xfId="0" applyFont="1" applyBorder="1" applyAlignment="1">
      <alignment horizontal="left" vertical="top"/>
    </xf>
    <xf numFmtId="0" fontId="10" fillId="0" borderId="6" xfId="0" applyFont="1" applyBorder="1" applyAlignment="1">
      <alignment horizontal="left" vertical="top"/>
    </xf>
    <xf numFmtId="0" fontId="10" fillId="0" borderId="7" xfId="0" applyFont="1" applyBorder="1" applyAlignment="1">
      <alignment horizontal="left" vertical="top"/>
    </xf>
    <xf numFmtId="0" fontId="27" fillId="0" borderId="5" xfId="0" applyFont="1" applyBorder="1" applyAlignment="1">
      <alignment horizontal="left" wrapText="1"/>
    </xf>
    <xf numFmtId="0" fontId="27" fillId="0" borderId="6" xfId="0" applyFont="1" applyBorder="1" applyAlignment="1">
      <alignment horizontal="left" wrapText="1"/>
    </xf>
    <xf numFmtId="0" fontId="27" fillId="0" borderId="7" xfId="0" applyFont="1" applyBorder="1" applyAlignment="1">
      <alignment horizontal="left" wrapText="1"/>
    </xf>
    <xf numFmtId="49" fontId="7" fillId="0" borderId="3" xfId="3" applyNumberFormat="1" applyFont="1" applyFill="1" applyBorder="1" applyAlignment="1">
      <alignment horizontal="center"/>
    </xf>
    <xf numFmtId="49" fontId="7" fillId="0" borderId="2" xfId="3" applyNumberFormat="1" applyFont="1" applyFill="1" applyBorder="1" applyAlignment="1">
      <alignment horizontal="center"/>
    </xf>
    <xf numFmtId="0" fontId="7" fillId="0" borderId="3" xfId="3" applyFont="1" applyFill="1" applyBorder="1" applyAlignment="1">
      <alignment horizontal="center" wrapText="1"/>
    </xf>
    <xf numFmtId="0" fontId="7" fillId="0" borderId="2" xfId="3" applyFont="1" applyFill="1" applyBorder="1" applyAlignment="1">
      <alignment horizontal="center" wrapText="1"/>
    </xf>
    <xf numFmtId="0" fontId="26" fillId="0" borderId="5" xfId="0" applyFont="1" applyBorder="1" applyAlignment="1">
      <alignment horizontal="left" wrapText="1"/>
    </xf>
    <xf numFmtId="0" fontId="26" fillId="0" borderId="6" xfId="0" applyFont="1" applyBorder="1" applyAlignment="1">
      <alignment horizontal="left" wrapText="1"/>
    </xf>
    <xf numFmtId="0" fontId="26" fillId="0" borderId="7" xfId="0" applyFont="1" applyBorder="1" applyAlignment="1">
      <alignment horizontal="left" wrapText="1"/>
    </xf>
    <xf numFmtId="0" fontId="7" fillId="0" borderId="5" xfId="0" applyFont="1" applyFill="1" applyBorder="1" applyAlignment="1">
      <alignment horizontal="left" wrapText="1"/>
    </xf>
    <xf numFmtId="0" fontId="7" fillId="0" borderId="6" xfId="0" applyFont="1" applyFill="1" applyBorder="1" applyAlignment="1">
      <alignment horizontal="left" wrapText="1"/>
    </xf>
    <xf numFmtId="0" fontId="7" fillId="0" borderId="7" xfId="0" applyFont="1" applyFill="1" applyBorder="1" applyAlignment="1">
      <alignment horizontal="left" wrapText="1"/>
    </xf>
    <xf numFmtId="0" fontId="10" fillId="0" borderId="5" xfId="0" applyFont="1" applyFill="1" applyBorder="1" applyAlignment="1">
      <alignment horizontal="left" wrapText="1"/>
    </xf>
    <xf numFmtId="0" fontId="10" fillId="0" borderId="6" xfId="0" applyFont="1" applyFill="1" applyBorder="1" applyAlignment="1">
      <alignment horizontal="left" wrapText="1"/>
    </xf>
    <xf numFmtId="0" fontId="10" fillId="0" borderId="7" xfId="0" applyFont="1" applyFill="1" applyBorder="1" applyAlignment="1">
      <alignment horizontal="left" wrapText="1"/>
    </xf>
    <xf numFmtId="0" fontId="10" fillId="0" borderId="1" xfId="0" applyFont="1" applyBorder="1" applyAlignment="1">
      <alignment horizontal="left" wrapText="1"/>
    </xf>
    <xf numFmtId="0" fontId="9" fillId="0" borderId="5" xfId="0" applyFont="1" applyBorder="1"/>
    <xf numFmtId="0" fontId="9" fillId="0" borderId="6" xfId="0" applyFont="1" applyBorder="1"/>
    <xf numFmtId="0" fontId="9" fillId="0" borderId="7" xfId="0" applyFont="1" applyBorder="1"/>
    <xf numFmtId="0" fontId="48" fillId="0" borderId="0" xfId="0" applyFont="1" applyAlignment="1">
      <alignment horizontal="right"/>
    </xf>
  </cellXfs>
  <cellStyles count="10">
    <cellStyle name="Excel Built-in Normal" xfId="1"/>
    <cellStyle name="Excel Built-in Normal 1" xfId="2"/>
    <cellStyle name="Navadno" xfId="0" builtinId="0"/>
    <cellStyle name="Navadno 2" xfId="3"/>
    <cellStyle name="Navadno 2 2" xfId="4"/>
    <cellStyle name="Navadno 3" xfId="5"/>
    <cellStyle name="Navadno 4" xfId="6"/>
    <cellStyle name="Normal 2" xfId="7"/>
    <cellStyle name="Normal 3" xfId="8"/>
    <cellStyle name="TableStyleLight1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76200</xdr:colOff>
          <xdr:row>8</xdr:row>
          <xdr:rowOff>0</xdr:rowOff>
        </xdr:to>
        <xdr:sp macro="" textlink="">
          <xdr:nvSpPr>
            <xdr:cNvPr id="6154" name="Object 10" hidden="1">
              <a:extLst>
                <a:ext uri="{63B3BB69-23CF-44E3-9099-C40C66FF867C}">
                  <a14:compatExt spid="_x0000_s6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76200</xdr:colOff>
          <xdr:row>12</xdr:row>
          <xdr:rowOff>0</xdr:rowOff>
        </xdr:to>
        <xdr:sp macro="" textlink="">
          <xdr:nvSpPr>
            <xdr:cNvPr id="6155" name="Object 11" hidden="1">
              <a:extLst>
                <a:ext uri="{63B3BB69-23CF-44E3-9099-C40C66FF867C}">
                  <a14:compatExt spid="_x0000_s6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76200</xdr:colOff>
          <xdr:row>12</xdr:row>
          <xdr:rowOff>0</xdr:rowOff>
        </xdr:to>
        <xdr:sp macro="" textlink="">
          <xdr:nvSpPr>
            <xdr:cNvPr id="6156" name="Object 12" hidden="1">
              <a:extLst>
                <a:ext uri="{63B3BB69-23CF-44E3-9099-C40C66FF867C}">
                  <a14:compatExt spid="_x0000_s6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</xdr:row>
          <xdr:rowOff>0</xdr:rowOff>
        </xdr:from>
        <xdr:to>
          <xdr:col>1</xdr:col>
          <xdr:colOff>76200</xdr:colOff>
          <xdr:row>7</xdr:row>
          <xdr:rowOff>0</xdr:rowOff>
        </xdr:to>
        <xdr:sp macro="" textlink="">
          <xdr:nvSpPr>
            <xdr:cNvPr id="7169" name="Object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</xdr:row>
          <xdr:rowOff>0</xdr:rowOff>
        </xdr:from>
        <xdr:to>
          <xdr:col>1</xdr:col>
          <xdr:colOff>76200</xdr:colOff>
          <xdr:row>9</xdr:row>
          <xdr:rowOff>0</xdr:rowOff>
        </xdr:to>
        <xdr:sp macro="" textlink="">
          <xdr:nvSpPr>
            <xdr:cNvPr id="7170" name="Object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1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Relationship Id="rId6" Type="http://schemas.openxmlformats.org/officeDocument/2006/relationships/oleObject" Target="../embeddings/oleObject5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abSelected="1" topLeftCell="A10" workbookViewId="0">
      <selection activeCell="E39" sqref="E39"/>
    </sheetView>
  </sheetViews>
  <sheetFormatPr defaultRowHeight="15" x14ac:dyDescent="0.25"/>
  <cols>
    <col min="1" max="1" width="7.28515625" customWidth="1"/>
    <col min="2" max="2" width="25.28515625" customWidth="1"/>
    <col min="3" max="3" width="16.5703125" customWidth="1"/>
    <col min="4" max="4" width="13.7109375" customWidth="1"/>
    <col min="5" max="5" width="21.7109375" customWidth="1"/>
  </cols>
  <sheetData>
    <row r="1" spans="1:5" x14ac:dyDescent="0.25">
      <c r="A1" s="488" t="s">
        <v>496</v>
      </c>
      <c r="B1" s="408"/>
      <c r="C1" s="408"/>
      <c r="D1" s="408"/>
      <c r="E1" s="408"/>
    </row>
    <row r="2" spans="1:5" x14ac:dyDescent="0.25">
      <c r="A2" s="409"/>
      <c r="B2" s="409"/>
      <c r="C2" s="409"/>
      <c r="D2" s="409"/>
      <c r="E2" s="409"/>
    </row>
    <row r="3" spans="1:5" x14ac:dyDescent="0.25">
      <c r="A3" s="410" t="s">
        <v>497</v>
      </c>
      <c r="B3" s="410"/>
      <c r="C3" s="410"/>
      <c r="D3" s="410"/>
      <c r="E3" s="410"/>
    </row>
    <row r="4" spans="1:5" x14ac:dyDescent="0.25">
      <c r="A4" s="410"/>
      <c r="B4" s="410"/>
      <c r="C4" s="410"/>
      <c r="D4" s="410"/>
      <c r="E4" s="410"/>
    </row>
    <row r="5" spans="1:5" x14ac:dyDescent="0.25">
      <c r="A5" s="409"/>
      <c r="B5" s="409"/>
      <c r="C5" s="409"/>
      <c r="D5" s="409"/>
      <c r="E5" s="409"/>
    </row>
    <row r="6" spans="1:5" x14ac:dyDescent="0.25">
      <c r="A6" s="407" t="s">
        <v>285</v>
      </c>
      <c r="B6" s="407"/>
      <c r="C6" s="407"/>
      <c r="D6" s="407"/>
      <c r="E6" s="407"/>
    </row>
    <row r="7" spans="1:5" x14ac:dyDescent="0.25">
      <c r="A7" s="409"/>
      <c r="B7" s="409"/>
      <c r="C7" s="409"/>
      <c r="D7" s="409"/>
      <c r="E7" s="409"/>
    </row>
    <row r="8" spans="1:5" ht="28.5" customHeight="1" x14ac:dyDescent="0.25">
      <c r="A8" s="409" t="s">
        <v>495</v>
      </c>
      <c r="B8" s="409"/>
      <c r="C8" s="409"/>
      <c r="D8" s="409"/>
      <c r="E8" s="409"/>
    </row>
    <row r="9" spans="1:5" x14ac:dyDescent="0.25">
      <c r="A9" s="412"/>
      <c r="B9" s="412"/>
      <c r="C9" s="412"/>
      <c r="D9" s="412"/>
      <c r="E9" s="412"/>
    </row>
    <row r="10" spans="1:5" ht="31.5" x14ac:dyDescent="0.25">
      <c r="A10" s="236"/>
      <c r="B10" s="413" t="s">
        <v>278</v>
      </c>
      <c r="C10" s="414"/>
      <c r="D10" s="415"/>
      <c r="E10" s="237" t="s">
        <v>279</v>
      </c>
    </row>
    <row r="11" spans="1:5" x14ac:dyDescent="0.25">
      <c r="A11" s="238"/>
      <c r="B11" s="416"/>
      <c r="C11" s="417"/>
      <c r="D11" s="418"/>
      <c r="E11" s="239"/>
    </row>
    <row r="12" spans="1:5" x14ac:dyDescent="0.25">
      <c r="A12" s="238">
        <v>1</v>
      </c>
      <c r="B12" s="404" t="s">
        <v>304</v>
      </c>
      <c r="C12" s="405"/>
      <c r="D12" s="406"/>
      <c r="E12" s="257">
        <f>'rušenje čuvajnice'!F24</f>
        <v>0</v>
      </c>
    </row>
    <row r="13" spans="1:5" x14ac:dyDescent="0.25">
      <c r="A13" s="238"/>
      <c r="B13" s="404"/>
      <c r="C13" s="405"/>
      <c r="D13" s="406"/>
      <c r="E13" s="239"/>
    </row>
    <row r="14" spans="1:5" x14ac:dyDescent="0.25">
      <c r="A14" s="256">
        <v>2</v>
      </c>
      <c r="B14" s="419" t="s">
        <v>259</v>
      </c>
      <c r="C14" s="420"/>
      <c r="D14" s="421"/>
      <c r="E14" s="257">
        <f>cesta!F183</f>
        <v>0</v>
      </c>
    </row>
    <row r="15" spans="1:5" x14ac:dyDescent="0.25">
      <c r="A15" s="258"/>
      <c r="B15" s="404"/>
      <c r="C15" s="405"/>
      <c r="D15" s="406"/>
      <c r="E15" s="257"/>
    </row>
    <row r="16" spans="1:5" x14ac:dyDescent="0.25">
      <c r="A16" s="258">
        <v>3</v>
      </c>
      <c r="B16" s="404" t="s">
        <v>286</v>
      </c>
      <c r="C16" s="405"/>
      <c r="D16" s="406"/>
      <c r="E16" s="257">
        <f>'kamnita zložba'!F87</f>
        <v>0</v>
      </c>
    </row>
    <row r="17" spans="1:5" x14ac:dyDescent="0.25">
      <c r="A17" s="258"/>
      <c r="B17" s="404"/>
      <c r="C17" s="405"/>
      <c r="D17" s="406"/>
      <c r="E17" s="259"/>
    </row>
    <row r="18" spans="1:5" x14ac:dyDescent="0.25">
      <c r="A18" s="258">
        <v>4</v>
      </c>
      <c r="B18" s="404" t="s">
        <v>273</v>
      </c>
      <c r="C18" s="405"/>
      <c r="D18" s="406"/>
      <c r="E18" s="257">
        <f>'javna razsvetljava'!F33</f>
        <v>0</v>
      </c>
    </row>
    <row r="19" spans="1:5" x14ac:dyDescent="0.25">
      <c r="A19" s="258"/>
      <c r="B19" s="404"/>
      <c r="C19" s="405"/>
      <c r="D19" s="406"/>
      <c r="E19" s="257"/>
    </row>
    <row r="20" spans="1:5" x14ac:dyDescent="0.25">
      <c r="A20" s="258">
        <v>5</v>
      </c>
      <c r="B20" s="404" t="s">
        <v>302</v>
      </c>
      <c r="C20" s="405"/>
      <c r="D20" s="406"/>
      <c r="E20" s="257">
        <f>'Skrajšanje tirov'!F36</f>
        <v>0</v>
      </c>
    </row>
    <row r="21" spans="1:5" x14ac:dyDescent="0.25">
      <c r="A21" s="258"/>
      <c r="B21" s="404"/>
      <c r="C21" s="405"/>
      <c r="D21" s="406"/>
      <c r="E21" s="257"/>
    </row>
    <row r="22" spans="1:5" x14ac:dyDescent="0.25">
      <c r="A22" s="258">
        <v>6</v>
      </c>
      <c r="B22" s="404" t="s">
        <v>274</v>
      </c>
      <c r="C22" s="405"/>
      <c r="D22" s="406"/>
      <c r="E22" s="257">
        <f>'VN kabel'!F34</f>
        <v>0</v>
      </c>
    </row>
    <row r="23" spans="1:5" x14ac:dyDescent="0.25">
      <c r="A23" s="258"/>
      <c r="B23" s="404"/>
      <c r="C23" s="405"/>
      <c r="D23" s="406"/>
      <c r="E23" s="257"/>
    </row>
    <row r="24" spans="1:5" ht="33" customHeight="1" x14ac:dyDescent="0.25">
      <c r="A24" s="258">
        <v>7</v>
      </c>
      <c r="B24" s="430" t="s">
        <v>287</v>
      </c>
      <c r="C24" s="431"/>
      <c r="D24" s="432"/>
      <c r="E24" s="257">
        <f>'obnova križišča'!F93</f>
        <v>0</v>
      </c>
    </row>
    <row r="25" spans="1:5" x14ac:dyDescent="0.25">
      <c r="A25" s="258"/>
      <c r="B25" s="404"/>
      <c r="C25" s="405"/>
      <c r="D25" s="406"/>
      <c r="E25" s="257"/>
    </row>
    <row r="26" spans="1:5" x14ac:dyDescent="0.25">
      <c r="A26" s="258">
        <v>8</v>
      </c>
      <c r="B26" s="404" t="s">
        <v>288</v>
      </c>
      <c r="C26" s="405"/>
      <c r="D26" s="406"/>
      <c r="E26" s="257">
        <f>'JR križišče'!F31</f>
        <v>0</v>
      </c>
    </row>
    <row r="27" spans="1:5" x14ac:dyDescent="0.25">
      <c r="A27" s="258"/>
      <c r="B27" s="404"/>
      <c r="C27" s="405"/>
      <c r="D27" s="406"/>
      <c r="E27" s="257"/>
    </row>
    <row r="28" spans="1:5" x14ac:dyDescent="0.25">
      <c r="A28" s="258">
        <v>9</v>
      </c>
      <c r="B28" s="404" t="s">
        <v>305</v>
      </c>
      <c r="C28" s="405"/>
      <c r="D28" s="406"/>
      <c r="E28" s="257">
        <f>SUM(E12:E26)*10%</f>
        <v>0</v>
      </c>
    </row>
    <row r="29" spans="1:5" x14ac:dyDescent="0.25">
      <c r="A29" s="238"/>
      <c r="B29" s="433"/>
      <c r="C29" s="434"/>
      <c r="D29" s="435"/>
      <c r="E29" s="240"/>
    </row>
    <row r="30" spans="1:5" ht="15.75" x14ac:dyDescent="0.25">
      <c r="A30" s="241"/>
      <c r="B30" s="413" t="s">
        <v>280</v>
      </c>
      <c r="C30" s="414"/>
      <c r="D30" s="415"/>
      <c r="E30" s="242">
        <f>SUM(E12:E28)</f>
        <v>0</v>
      </c>
    </row>
    <row r="31" spans="1:5" ht="15.75" x14ac:dyDescent="0.25">
      <c r="A31" s="243"/>
      <c r="B31" s="422"/>
      <c r="C31" s="423"/>
      <c r="D31" s="424"/>
      <c r="E31" s="244"/>
    </row>
    <row r="32" spans="1:5" ht="15.75" x14ac:dyDescent="0.25">
      <c r="A32" s="243"/>
      <c r="B32" s="436" t="s">
        <v>494</v>
      </c>
      <c r="C32" s="437"/>
      <c r="D32" s="438"/>
      <c r="E32" s="244">
        <v>0</v>
      </c>
    </row>
    <row r="33" spans="1:5" ht="15.75" x14ac:dyDescent="0.25">
      <c r="A33" s="243"/>
      <c r="B33" s="422"/>
      <c r="C33" s="423"/>
      <c r="D33" s="424"/>
      <c r="E33" s="244"/>
    </row>
    <row r="34" spans="1:5" ht="15.75" x14ac:dyDescent="0.25">
      <c r="A34" s="243"/>
      <c r="B34" s="403" t="s">
        <v>493</v>
      </c>
      <c r="C34" s="401"/>
      <c r="D34" s="402"/>
      <c r="E34" s="244">
        <f>E30-E32</f>
        <v>0</v>
      </c>
    </row>
    <row r="35" spans="1:5" ht="15.75" x14ac:dyDescent="0.25">
      <c r="A35" s="243"/>
      <c r="B35" s="400"/>
      <c r="C35" s="401"/>
      <c r="D35" s="402"/>
      <c r="E35" s="244"/>
    </row>
    <row r="36" spans="1:5" ht="15.75" x14ac:dyDescent="0.25">
      <c r="A36" s="243"/>
      <c r="B36" s="436" t="s">
        <v>281</v>
      </c>
      <c r="C36" s="437"/>
      <c r="D36" s="438"/>
      <c r="E36" s="244">
        <f>E34*0.22</f>
        <v>0</v>
      </c>
    </row>
    <row r="37" spans="1:5" ht="15.75" x14ac:dyDescent="0.25">
      <c r="A37" s="243"/>
      <c r="B37" s="422"/>
      <c r="C37" s="423"/>
      <c r="D37" s="424"/>
      <c r="E37" s="244"/>
    </row>
    <row r="38" spans="1:5" ht="15.75" x14ac:dyDescent="0.25">
      <c r="A38" s="245"/>
      <c r="B38" s="425" t="s">
        <v>289</v>
      </c>
      <c r="C38" s="426"/>
      <c r="D38" s="427"/>
      <c r="E38" s="246">
        <f>E34+E36</f>
        <v>0</v>
      </c>
    </row>
    <row r="39" spans="1:5" x14ac:dyDescent="0.25">
      <c r="A39" s="247"/>
      <c r="B39" s="248"/>
      <c r="C39" s="248"/>
      <c r="D39" s="248"/>
      <c r="E39" s="248"/>
    </row>
    <row r="40" spans="1:5" x14ac:dyDescent="0.25">
      <c r="A40" s="428" t="s">
        <v>290</v>
      </c>
      <c r="B40" s="428"/>
      <c r="C40" s="249"/>
      <c r="D40" s="248"/>
      <c r="E40" s="248"/>
    </row>
    <row r="41" spans="1:5" x14ac:dyDescent="0.25">
      <c r="A41" s="248"/>
      <c r="B41" s="248"/>
      <c r="C41" s="248"/>
      <c r="D41" s="248"/>
      <c r="E41" s="248"/>
    </row>
    <row r="42" spans="1:5" x14ac:dyDescent="0.25">
      <c r="A42" s="429"/>
      <c r="B42" s="429"/>
      <c r="C42" s="28"/>
      <c r="D42" s="429"/>
      <c r="E42" s="248"/>
    </row>
    <row r="43" spans="1:5" x14ac:dyDescent="0.25">
      <c r="A43" s="429"/>
      <c r="B43" s="429"/>
      <c r="C43" s="28"/>
      <c r="D43" s="429"/>
      <c r="E43" s="248"/>
    </row>
    <row r="44" spans="1:5" x14ac:dyDescent="0.25">
      <c r="A44" s="28"/>
      <c r="B44" s="250"/>
      <c r="C44" s="411" t="s">
        <v>282</v>
      </c>
      <c r="D44" s="411"/>
      <c r="E44" s="248"/>
    </row>
    <row r="45" spans="1:5" x14ac:dyDescent="0.25">
      <c r="A45" s="251"/>
      <c r="B45" s="252"/>
      <c r="C45" s="28"/>
      <c r="D45" s="251"/>
      <c r="E45" s="253"/>
    </row>
    <row r="46" spans="1:5" x14ac:dyDescent="0.25">
      <c r="A46" s="250"/>
      <c r="B46" s="250" t="s">
        <v>283</v>
      </c>
      <c r="C46" s="28"/>
      <c r="D46" s="250"/>
      <c r="E46" s="254" t="s">
        <v>284</v>
      </c>
    </row>
    <row r="47" spans="1:5" x14ac:dyDescent="0.25">
      <c r="A47" s="255"/>
      <c r="E47" s="248"/>
    </row>
    <row r="48" spans="1:5" x14ac:dyDescent="0.25">
      <c r="A48" s="248"/>
      <c r="B48" s="248"/>
      <c r="C48" s="248"/>
      <c r="D48" s="248"/>
      <c r="E48" s="248"/>
    </row>
    <row r="49" spans="1:5" x14ac:dyDescent="0.25">
      <c r="A49" s="248"/>
      <c r="B49" s="248"/>
      <c r="C49" s="248"/>
      <c r="D49" s="248"/>
      <c r="E49" s="248"/>
    </row>
  </sheetData>
  <mergeCells count="41">
    <mergeCell ref="B24:D24"/>
    <mergeCell ref="B25:D25"/>
    <mergeCell ref="B28:D28"/>
    <mergeCell ref="B29:D29"/>
    <mergeCell ref="B37:D37"/>
    <mergeCell ref="B36:D36"/>
    <mergeCell ref="B26:D26"/>
    <mergeCell ref="B30:D30"/>
    <mergeCell ref="B31:D31"/>
    <mergeCell ref="B32:D32"/>
    <mergeCell ref="B38:D38"/>
    <mergeCell ref="A40:B40"/>
    <mergeCell ref="A42:A43"/>
    <mergeCell ref="B42:B43"/>
    <mergeCell ref="D42:D43"/>
    <mergeCell ref="C44:D44"/>
    <mergeCell ref="A9:E9"/>
    <mergeCell ref="B10:D10"/>
    <mergeCell ref="B11:D11"/>
    <mergeCell ref="B14:D14"/>
    <mergeCell ref="B15:D15"/>
    <mergeCell ref="B27:D27"/>
    <mergeCell ref="B20:D20"/>
    <mergeCell ref="B21:D21"/>
    <mergeCell ref="B22:D22"/>
    <mergeCell ref="B23:D23"/>
    <mergeCell ref="B16:D16"/>
    <mergeCell ref="B17:D17"/>
    <mergeCell ref="B18:D18"/>
    <mergeCell ref="B19:D19"/>
    <mergeCell ref="B33:D33"/>
    <mergeCell ref="B12:D12"/>
    <mergeCell ref="B13:D13"/>
    <mergeCell ref="A6:E6"/>
    <mergeCell ref="A1:E1"/>
    <mergeCell ref="A2:E2"/>
    <mergeCell ref="A3:E3"/>
    <mergeCell ref="A4:E4"/>
    <mergeCell ref="A5:E5"/>
    <mergeCell ref="A7:E7"/>
    <mergeCell ref="A8:E8"/>
  </mergeCells>
  <phoneticPr fontId="43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&amp;L&amp;8Predračun - Obvozna cesta Lipce-Črna vas&amp;R&amp;8&amp;P od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showZeros="0" view="pageBreakPreview" zoomScaleNormal="100" zoomScaleSheetLayoutView="100" workbookViewId="0">
      <selection activeCell="E8" sqref="E8:E15"/>
    </sheetView>
  </sheetViews>
  <sheetFormatPr defaultRowHeight="15" x14ac:dyDescent="0.25"/>
  <cols>
    <col min="1" max="1" width="5.5703125" style="103" customWidth="1"/>
    <col min="2" max="2" width="38.7109375" style="55" customWidth="1"/>
    <col min="3" max="3" width="8.28515625" style="53" customWidth="1"/>
    <col min="4" max="4" width="10.42578125" style="53" customWidth="1"/>
    <col min="5" max="5" width="11.85546875" style="53" customWidth="1"/>
    <col min="6" max="6" width="11.7109375" style="54" customWidth="1"/>
    <col min="7" max="16" width="11.85546875" style="1" customWidth="1"/>
  </cols>
  <sheetData>
    <row r="1" spans="1:16" x14ac:dyDescent="0.25">
      <c r="B1" s="52" t="s">
        <v>42</v>
      </c>
    </row>
    <row r="2" spans="1:16" x14ac:dyDescent="0.25">
      <c r="B2" s="52"/>
    </row>
    <row r="3" spans="1:16" x14ac:dyDescent="0.25">
      <c r="B3" s="52"/>
    </row>
    <row r="4" spans="1:16" ht="25.5" x14ac:dyDescent="0.25">
      <c r="A4" s="442" t="s">
        <v>45</v>
      </c>
      <c r="B4" s="444" t="s">
        <v>46</v>
      </c>
      <c r="C4" s="57" t="s">
        <v>47</v>
      </c>
      <c r="D4" s="68" t="s">
        <v>48</v>
      </c>
      <c r="E4" s="56" t="s">
        <v>260</v>
      </c>
      <c r="F4" s="56" t="s">
        <v>258</v>
      </c>
    </row>
    <row r="5" spans="1:16" x14ac:dyDescent="0.25">
      <c r="A5" s="443"/>
      <c r="B5" s="445"/>
      <c r="C5" s="57">
        <v>1</v>
      </c>
      <c r="D5" s="58">
        <v>2</v>
      </c>
      <c r="E5" s="58">
        <v>3</v>
      </c>
      <c r="F5" s="59" t="s">
        <v>257</v>
      </c>
    </row>
    <row r="6" spans="1:16" x14ac:dyDescent="0.25">
      <c r="A6" s="104" t="s">
        <v>261</v>
      </c>
      <c r="B6" s="95" t="s">
        <v>37</v>
      </c>
      <c r="C6" s="96"/>
      <c r="D6" s="96"/>
      <c r="E6" s="96"/>
      <c r="F6" s="97"/>
    </row>
    <row r="7" spans="1:16" ht="38.25" x14ac:dyDescent="0.25">
      <c r="A7" s="105"/>
      <c r="B7" s="349" t="s">
        <v>231</v>
      </c>
      <c r="C7" s="96"/>
      <c r="D7" s="96"/>
      <c r="E7" s="96"/>
      <c r="F7" s="97"/>
    </row>
    <row r="8" spans="1:16" ht="76.5" x14ac:dyDescent="0.25">
      <c r="A8" s="105" t="s">
        <v>25</v>
      </c>
      <c r="B8" s="350" t="s">
        <v>1</v>
      </c>
      <c r="C8" s="96" t="s">
        <v>416</v>
      </c>
      <c r="D8" s="97">
        <v>1</v>
      </c>
      <c r="E8" s="97"/>
      <c r="F8" s="97">
        <f>ROUND($D8*E8,2)</f>
        <v>0</v>
      </c>
    </row>
    <row r="9" spans="1:16" x14ac:dyDescent="0.25">
      <c r="A9" s="105" t="s">
        <v>26</v>
      </c>
      <c r="B9" s="350" t="s">
        <v>36</v>
      </c>
      <c r="C9" s="96" t="s">
        <v>416</v>
      </c>
      <c r="D9" s="97">
        <v>1</v>
      </c>
      <c r="E9" s="97"/>
      <c r="F9" s="97">
        <f>ROUND($D9*E9,2)</f>
        <v>0</v>
      </c>
    </row>
    <row r="10" spans="1:16" s="3" customFormat="1" x14ac:dyDescent="0.25">
      <c r="A10" s="106"/>
      <c r="B10" s="100" t="s">
        <v>41</v>
      </c>
      <c r="C10" s="101"/>
      <c r="D10" s="102"/>
      <c r="E10" s="102"/>
      <c r="F10" s="102">
        <f>SUM(F8:F9)</f>
        <v>0</v>
      </c>
      <c r="G10" s="2"/>
      <c r="H10" s="2"/>
      <c r="I10" s="2"/>
      <c r="J10" s="2"/>
      <c r="K10" s="2"/>
      <c r="L10" s="2"/>
      <c r="M10" s="2"/>
      <c r="N10" s="2"/>
      <c r="O10" s="2"/>
      <c r="P10" s="2"/>
    </row>
    <row r="11" spans="1:16" x14ac:dyDescent="0.25">
      <c r="A11" s="105"/>
      <c r="B11" s="98"/>
      <c r="C11" s="96"/>
      <c r="D11" s="97"/>
      <c r="E11" s="97"/>
      <c r="F11" s="97"/>
    </row>
    <row r="12" spans="1:16" x14ac:dyDescent="0.25">
      <c r="A12" s="105"/>
      <c r="B12" s="98"/>
      <c r="C12" s="96"/>
      <c r="D12" s="97"/>
      <c r="E12" s="97"/>
      <c r="F12" s="97"/>
    </row>
    <row r="13" spans="1:16" x14ac:dyDescent="0.25">
      <c r="A13" s="104" t="s">
        <v>262</v>
      </c>
      <c r="B13" s="95" t="s">
        <v>35</v>
      </c>
      <c r="C13" s="96"/>
      <c r="D13" s="97"/>
      <c r="E13" s="97"/>
      <c r="F13" s="97"/>
    </row>
    <row r="14" spans="1:16" x14ac:dyDescent="0.25">
      <c r="A14" s="105" t="s">
        <v>25</v>
      </c>
      <c r="B14" s="98" t="s">
        <v>39</v>
      </c>
      <c r="C14" s="96" t="s">
        <v>34</v>
      </c>
      <c r="D14" s="97">
        <v>23.81</v>
      </c>
      <c r="E14" s="97"/>
      <c r="F14" s="97">
        <f>ROUND($D14*E14,2)</f>
        <v>0</v>
      </c>
    </row>
    <row r="15" spans="1:16" ht="38.25" x14ac:dyDescent="0.25">
      <c r="A15" s="105" t="s">
        <v>26</v>
      </c>
      <c r="B15" s="98" t="s">
        <v>38</v>
      </c>
      <c r="C15" s="96" t="s">
        <v>34</v>
      </c>
      <c r="D15" s="97">
        <v>29.02</v>
      </c>
      <c r="E15" s="97"/>
      <c r="F15" s="97">
        <f>ROUND($D15*E15,2)</f>
        <v>0</v>
      </c>
    </row>
    <row r="16" spans="1:16" s="3" customFormat="1" x14ac:dyDescent="0.25">
      <c r="A16" s="106"/>
      <c r="B16" s="100" t="s">
        <v>40</v>
      </c>
      <c r="C16" s="101"/>
      <c r="D16" s="101"/>
      <c r="E16" s="101"/>
      <c r="F16" s="102">
        <f>SUM(F14:F15)</f>
        <v>0</v>
      </c>
      <c r="G16" s="2"/>
      <c r="H16" s="2"/>
      <c r="I16" s="2"/>
      <c r="J16" s="2"/>
      <c r="K16" s="2"/>
      <c r="L16" s="2"/>
      <c r="M16" s="2"/>
      <c r="N16" s="2"/>
      <c r="O16" s="2"/>
      <c r="P16" s="2"/>
    </row>
    <row r="20" spans="1:6" x14ac:dyDescent="0.25">
      <c r="B20" s="52" t="s">
        <v>24</v>
      </c>
    </row>
    <row r="21" spans="1:6" x14ac:dyDescent="0.25">
      <c r="A21" s="107" t="s">
        <v>261</v>
      </c>
      <c r="B21" s="446" t="s">
        <v>37</v>
      </c>
      <c r="C21" s="447"/>
      <c r="D21" s="447"/>
      <c r="E21" s="448"/>
      <c r="F21" s="97">
        <f>F10</f>
        <v>0</v>
      </c>
    </row>
    <row r="22" spans="1:6" x14ac:dyDescent="0.25">
      <c r="A22" s="107" t="s">
        <v>262</v>
      </c>
      <c r="B22" s="446" t="s">
        <v>35</v>
      </c>
      <c r="C22" s="447"/>
      <c r="D22" s="447"/>
      <c r="E22" s="448"/>
      <c r="F22" s="97">
        <f>F16</f>
        <v>0</v>
      </c>
    </row>
    <row r="23" spans="1:6" x14ac:dyDescent="0.25">
      <c r="A23" s="105"/>
      <c r="B23" s="446"/>
      <c r="C23" s="447"/>
      <c r="D23" s="447"/>
      <c r="E23" s="448"/>
      <c r="F23" s="97"/>
    </row>
    <row r="24" spans="1:6" x14ac:dyDescent="0.25">
      <c r="A24" s="108"/>
      <c r="B24" s="439" t="s">
        <v>33</v>
      </c>
      <c r="C24" s="440"/>
      <c r="D24" s="440"/>
      <c r="E24" s="441"/>
      <c r="F24" s="99">
        <f>SUM(F21:F23)</f>
        <v>0</v>
      </c>
    </row>
  </sheetData>
  <mergeCells count="6">
    <mergeCell ref="B24:E24"/>
    <mergeCell ref="A4:A5"/>
    <mergeCell ref="B4:B5"/>
    <mergeCell ref="B21:E21"/>
    <mergeCell ref="B22:E22"/>
    <mergeCell ref="B23:E23"/>
  </mergeCells>
  <phoneticPr fontId="43" type="noConversion"/>
  <pageMargins left="0.70866141732283472" right="0.70866141732283472" top="0.78740157480314965" bottom="0.78740157480314965" header="0.31496062992125984" footer="0"/>
  <pageSetup paperSize="9" orientation="portrait" r:id="rId1"/>
  <headerFooter>
    <oddFooter>&amp;L&amp;8Predračun - Obvozna cesta Lipce -Črna vas&amp;R&amp;8&amp;P od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5"/>
  <sheetViews>
    <sheetView view="pageBreakPreview" topLeftCell="A160" zoomScaleNormal="100" zoomScaleSheetLayoutView="100" workbookViewId="0">
      <selection activeCell="E159" sqref="E159:E164"/>
    </sheetView>
  </sheetViews>
  <sheetFormatPr defaultRowHeight="15" x14ac:dyDescent="0.25"/>
  <cols>
    <col min="1" max="1" width="5.85546875" style="383" customWidth="1"/>
    <col min="2" max="2" width="40" style="20" customWidth="1"/>
    <col min="3" max="3" width="8.140625" style="74" customWidth="1"/>
    <col min="4" max="4" width="9.140625" style="72"/>
    <col min="5" max="5" width="10.28515625" style="72" customWidth="1"/>
    <col min="6" max="6" width="13.28515625" style="72" customWidth="1"/>
  </cols>
  <sheetData>
    <row r="1" spans="1:6" x14ac:dyDescent="0.25">
      <c r="A1" s="370"/>
      <c r="B1" s="15" t="s">
        <v>259</v>
      </c>
      <c r="C1" s="11"/>
      <c r="D1" s="6"/>
      <c r="E1" s="6"/>
      <c r="F1" s="6"/>
    </row>
    <row r="2" spans="1:6" x14ac:dyDescent="0.25">
      <c r="A2" s="370"/>
      <c r="B2" s="16"/>
      <c r="C2" s="11"/>
      <c r="D2" s="6"/>
      <c r="E2" s="6"/>
      <c r="F2" s="6"/>
    </row>
    <row r="3" spans="1:6" x14ac:dyDescent="0.25">
      <c r="A3" s="371"/>
      <c r="B3" s="17"/>
      <c r="C3" s="10"/>
      <c r="D3" s="8"/>
      <c r="E3" s="8"/>
      <c r="F3" s="8"/>
    </row>
    <row r="4" spans="1:6" ht="25.5" x14ac:dyDescent="0.25">
      <c r="A4" s="452" t="s">
        <v>45</v>
      </c>
      <c r="B4" s="444" t="s">
        <v>46</v>
      </c>
      <c r="C4" s="57" t="s">
        <v>47</v>
      </c>
      <c r="D4" s="68" t="s">
        <v>48</v>
      </c>
      <c r="E4" s="56" t="s">
        <v>260</v>
      </c>
      <c r="F4" s="56" t="s">
        <v>258</v>
      </c>
    </row>
    <row r="5" spans="1:6" x14ac:dyDescent="0.25">
      <c r="A5" s="453"/>
      <c r="B5" s="445"/>
      <c r="C5" s="57">
        <v>1</v>
      </c>
      <c r="D5" s="58">
        <v>2</v>
      </c>
      <c r="E5" s="58">
        <v>3</v>
      </c>
      <c r="F5" s="59" t="s">
        <v>257</v>
      </c>
    </row>
    <row r="6" spans="1:6" x14ac:dyDescent="0.25">
      <c r="A6" s="372"/>
      <c r="B6" s="61"/>
      <c r="C6" s="69"/>
      <c r="D6" s="63"/>
      <c r="E6" s="63"/>
      <c r="F6" s="63"/>
    </row>
    <row r="7" spans="1:6" x14ac:dyDescent="0.25">
      <c r="A7" s="373" t="s">
        <v>43</v>
      </c>
      <c r="B7" s="65" t="s">
        <v>44</v>
      </c>
      <c r="C7" s="57"/>
      <c r="D7" s="66"/>
      <c r="E7" s="66"/>
      <c r="F7" s="66"/>
    </row>
    <row r="8" spans="1:6" x14ac:dyDescent="0.25">
      <c r="A8" s="374"/>
      <c r="B8" s="67"/>
      <c r="C8" s="73"/>
      <c r="D8" s="71"/>
      <c r="E8" s="71"/>
      <c r="F8" s="71"/>
    </row>
    <row r="9" spans="1:6" x14ac:dyDescent="0.25">
      <c r="A9" s="375" t="s">
        <v>49</v>
      </c>
      <c r="B9" s="75" t="s">
        <v>50</v>
      </c>
      <c r="C9" s="76" t="s">
        <v>51</v>
      </c>
      <c r="D9" s="77">
        <v>490</v>
      </c>
      <c r="E9" s="78"/>
      <c r="F9" s="97">
        <f t="shared" ref="F9:F24" si="0">ROUND($D9*E9,2)</f>
        <v>0</v>
      </c>
    </row>
    <row r="10" spans="1:6" x14ac:dyDescent="0.25">
      <c r="A10" s="369" t="s">
        <v>52</v>
      </c>
      <c r="B10" s="75" t="s">
        <v>15</v>
      </c>
      <c r="C10" s="76"/>
      <c r="D10" s="77"/>
      <c r="E10" s="78"/>
      <c r="F10" s="97"/>
    </row>
    <row r="11" spans="1:6" x14ac:dyDescent="0.25">
      <c r="A11" s="369" t="s">
        <v>14</v>
      </c>
      <c r="B11" s="75" t="s">
        <v>5</v>
      </c>
      <c r="C11" s="366" t="s">
        <v>416</v>
      </c>
      <c r="D11" s="362">
        <v>1</v>
      </c>
      <c r="E11" s="363"/>
      <c r="F11" s="364">
        <f t="shared" si="0"/>
        <v>0</v>
      </c>
    </row>
    <row r="12" spans="1:6" x14ac:dyDescent="0.25">
      <c r="A12" s="369" t="s">
        <v>13</v>
      </c>
      <c r="B12" s="75" t="s">
        <v>6</v>
      </c>
      <c r="C12" s="366" t="s">
        <v>416</v>
      </c>
      <c r="D12" s="362">
        <v>1</v>
      </c>
      <c r="E12" s="363"/>
      <c r="F12" s="364">
        <f t="shared" si="0"/>
        <v>0</v>
      </c>
    </row>
    <row r="13" spans="1:6" x14ac:dyDescent="0.25">
      <c r="A13" s="369" t="s">
        <v>10</v>
      </c>
      <c r="B13" s="75" t="s">
        <v>7</v>
      </c>
      <c r="C13" s="366" t="s">
        <v>416</v>
      </c>
      <c r="D13" s="362">
        <v>1</v>
      </c>
      <c r="E13" s="363"/>
      <c r="F13" s="364">
        <f t="shared" si="0"/>
        <v>0</v>
      </c>
    </row>
    <row r="14" spans="1:6" x14ac:dyDescent="0.25">
      <c r="A14" s="369" t="s">
        <v>11</v>
      </c>
      <c r="B14" s="75" t="s">
        <v>8</v>
      </c>
      <c r="C14" s="366" t="s">
        <v>416</v>
      </c>
      <c r="D14" s="362">
        <v>1</v>
      </c>
      <c r="E14" s="363"/>
      <c r="F14" s="364">
        <f t="shared" si="0"/>
        <v>0</v>
      </c>
    </row>
    <row r="15" spans="1:6" x14ac:dyDescent="0.25">
      <c r="A15" s="369" t="s">
        <v>12</v>
      </c>
      <c r="B15" s="75" t="s">
        <v>9</v>
      </c>
      <c r="C15" s="366" t="s">
        <v>416</v>
      </c>
      <c r="D15" s="362">
        <v>1</v>
      </c>
      <c r="E15" s="363"/>
      <c r="F15" s="364">
        <f t="shared" si="0"/>
        <v>0</v>
      </c>
    </row>
    <row r="16" spans="1:6" x14ac:dyDescent="0.25">
      <c r="A16" s="369" t="s">
        <v>53</v>
      </c>
      <c r="B16" s="75" t="s">
        <v>54</v>
      </c>
      <c r="C16" s="76" t="s">
        <v>55</v>
      </c>
      <c r="D16" s="78">
        <v>25</v>
      </c>
      <c r="E16" s="78"/>
      <c r="F16" s="97">
        <f t="shared" si="0"/>
        <v>0</v>
      </c>
    </row>
    <row r="17" spans="1:6" x14ac:dyDescent="0.25">
      <c r="A17" s="375" t="s">
        <v>56</v>
      </c>
      <c r="B17" s="75" t="s">
        <v>57</v>
      </c>
      <c r="C17" s="76" t="s">
        <v>51</v>
      </c>
      <c r="D17" s="78">
        <v>75</v>
      </c>
      <c r="E17" s="78"/>
      <c r="F17" s="97">
        <f t="shared" si="0"/>
        <v>0</v>
      </c>
    </row>
    <row r="18" spans="1:6" ht="39" x14ac:dyDescent="0.25">
      <c r="A18" s="369" t="s">
        <v>230</v>
      </c>
      <c r="B18" s="75" t="s">
        <v>378</v>
      </c>
      <c r="C18" s="76" t="s">
        <v>59</v>
      </c>
      <c r="D18" s="78">
        <v>100</v>
      </c>
      <c r="E18" s="78"/>
      <c r="F18" s="97">
        <f t="shared" si="0"/>
        <v>0</v>
      </c>
    </row>
    <row r="19" spans="1:6" ht="39" x14ac:dyDescent="0.25">
      <c r="A19" s="375" t="s">
        <v>60</v>
      </c>
      <c r="B19" s="75" t="s">
        <v>379</v>
      </c>
      <c r="C19" s="76" t="s">
        <v>51</v>
      </c>
      <c r="D19" s="77">
        <v>160</v>
      </c>
      <c r="E19" s="78"/>
      <c r="F19" s="97">
        <f t="shared" si="0"/>
        <v>0</v>
      </c>
    </row>
    <row r="20" spans="1:6" ht="39" x14ac:dyDescent="0.25">
      <c r="A20" s="375" t="s">
        <v>61</v>
      </c>
      <c r="B20" s="75" t="s">
        <v>380</v>
      </c>
      <c r="C20" s="76" t="s">
        <v>59</v>
      </c>
      <c r="D20" s="78">
        <v>160</v>
      </c>
      <c r="E20" s="78"/>
      <c r="F20" s="97">
        <f t="shared" si="0"/>
        <v>0</v>
      </c>
    </row>
    <row r="21" spans="1:6" ht="39" x14ac:dyDescent="0.25">
      <c r="A21" s="375" t="s">
        <v>62</v>
      </c>
      <c r="B21" s="75" t="s">
        <v>381</v>
      </c>
      <c r="C21" s="76" t="s">
        <v>51</v>
      </c>
      <c r="D21" s="78">
        <v>60</v>
      </c>
      <c r="E21" s="78"/>
      <c r="F21" s="97">
        <f t="shared" si="0"/>
        <v>0</v>
      </c>
    </row>
    <row r="22" spans="1:6" ht="26.25" x14ac:dyDescent="0.25">
      <c r="A22" s="375" t="s">
        <v>63</v>
      </c>
      <c r="B22" s="75" t="s">
        <v>232</v>
      </c>
      <c r="C22" s="76" t="s">
        <v>59</v>
      </c>
      <c r="D22" s="78">
        <v>5800</v>
      </c>
      <c r="E22" s="78"/>
      <c r="F22" s="97">
        <f t="shared" si="0"/>
        <v>0</v>
      </c>
    </row>
    <row r="23" spans="1:6" ht="51.75" x14ac:dyDescent="0.25">
      <c r="A23" s="375" t="s">
        <v>64</v>
      </c>
      <c r="B23" s="75" t="s">
        <v>382</v>
      </c>
      <c r="C23" s="76" t="s">
        <v>55</v>
      </c>
      <c r="D23" s="78">
        <v>20</v>
      </c>
      <c r="E23" s="78"/>
      <c r="F23" s="97">
        <f t="shared" si="0"/>
        <v>0</v>
      </c>
    </row>
    <row r="24" spans="1:6" ht="26.25" x14ac:dyDescent="0.25">
      <c r="A24" s="369" t="s">
        <v>65</v>
      </c>
      <c r="B24" s="341" t="s">
        <v>383</v>
      </c>
      <c r="C24" s="76" t="s">
        <v>55</v>
      </c>
      <c r="D24" s="78">
        <v>1</v>
      </c>
      <c r="E24" s="78"/>
      <c r="F24" s="97">
        <f t="shared" si="0"/>
        <v>0</v>
      </c>
    </row>
    <row r="25" spans="1:6" x14ac:dyDescent="0.25">
      <c r="A25" s="376"/>
      <c r="B25" s="88" t="s">
        <v>33</v>
      </c>
      <c r="C25" s="89"/>
      <c r="D25" s="90"/>
      <c r="E25" s="90"/>
      <c r="F25" s="91">
        <f>SUM(F9:F24)</f>
        <v>0</v>
      </c>
    </row>
    <row r="26" spans="1:6" x14ac:dyDescent="0.25">
      <c r="A26" s="375"/>
      <c r="B26" s="75"/>
      <c r="C26" s="76"/>
      <c r="D26" s="77"/>
      <c r="E26" s="77"/>
      <c r="F26" s="79"/>
    </row>
    <row r="27" spans="1:6" x14ac:dyDescent="0.25">
      <c r="A27" s="375"/>
      <c r="B27" s="75"/>
      <c r="C27" s="76"/>
      <c r="D27" s="77"/>
      <c r="E27" s="77"/>
      <c r="F27" s="79"/>
    </row>
    <row r="28" spans="1:6" x14ac:dyDescent="0.25">
      <c r="A28" s="373" t="s">
        <v>66</v>
      </c>
      <c r="B28" s="80" t="s">
        <v>67</v>
      </c>
      <c r="C28" s="76"/>
      <c r="D28" s="77"/>
      <c r="E28" s="77"/>
      <c r="F28" s="77"/>
    </row>
    <row r="29" spans="1:6" x14ac:dyDescent="0.25">
      <c r="A29" s="373"/>
      <c r="B29" s="80"/>
      <c r="C29" s="76"/>
      <c r="D29" s="77"/>
      <c r="E29" s="77"/>
      <c r="F29" s="77"/>
    </row>
    <row r="30" spans="1:6" ht="38.25" x14ac:dyDescent="0.25">
      <c r="A30" s="369" t="s">
        <v>68</v>
      </c>
      <c r="B30" s="342" t="s">
        <v>384</v>
      </c>
      <c r="C30" s="76" t="s">
        <v>69</v>
      </c>
      <c r="D30" s="78">
        <v>260</v>
      </c>
      <c r="E30" s="78"/>
      <c r="F30" s="97">
        <f t="shared" ref="F30:F40" si="1">ROUND($D30*E30,2)</f>
        <v>0</v>
      </c>
    </row>
    <row r="31" spans="1:6" ht="39" x14ac:dyDescent="0.25">
      <c r="A31" s="369" t="s">
        <v>70</v>
      </c>
      <c r="B31" s="75" t="s">
        <v>385</v>
      </c>
      <c r="C31" s="76" t="s">
        <v>69</v>
      </c>
      <c r="D31" s="78">
        <v>7680</v>
      </c>
      <c r="E31" s="78"/>
      <c r="F31" s="97">
        <f t="shared" si="1"/>
        <v>0</v>
      </c>
    </row>
    <row r="32" spans="1:6" ht="39" x14ac:dyDescent="0.25">
      <c r="A32" s="369" t="s">
        <v>71</v>
      </c>
      <c r="B32" s="184" t="s">
        <v>386</v>
      </c>
      <c r="C32" s="76" t="s">
        <v>69</v>
      </c>
      <c r="D32" s="78">
        <v>5940</v>
      </c>
      <c r="E32" s="78"/>
      <c r="F32" s="97">
        <f t="shared" si="1"/>
        <v>0</v>
      </c>
    </row>
    <row r="33" spans="1:6" ht="39" x14ac:dyDescent="0.25">
      <c r="A33" s="369" t="s">
        <v>72</v>
      </c>
      <c r="B33" s="184" t="s">
        <v>233</v>
      </c>
      <c r="C33" s="76" t="s">
        <v>59</v>
      </c>
      <c r="D33" s="78">
        <v>5290</v>
      </c>
      <c r="E33" s="78"/>
      <c r="F33" s="97">
        <f t="shared" si="1"/>
        <v>0</v>
      </c>
    </row>
    <row r="34" spans="1:6" ht="26.25" x14ac:dyDescent="0.25">
      <c r="A34" s="369" t="s">
        <v>73</v>
      </c>
      <c r="B34" s="184" t="s">
        <v>387</v>
      </c>
      <c r="C34" s="76" t="s">
        <v>59</v>
      </c>
      <c r="D34" s="78">
        <v>8140</v>
      </c>
      <c r="E34" s="78"/>
      <c r="F34" s="97">
        <f t="shared" si="1"/>
        <v>0</v>
      </c>
    </row>
    <row r="35" spans="1:6" ht="39" x14ac:dyDescent="0.25">
      <c r="A35" s="369" t="s">
        <v>74</v>
      </c>
      <c r="B35" s="184" t="s">
        <v>388</v>
      </c>
      <c r="C35" s="76" t="s">
        <v>59</v>
      </c>
      <c r="D35" s="78">
        <v>1780</v>
      </c>
      <c r="E35" s="78"/>
      <c r="F35" s="97">
        <f t="shared" si="1"/>
        <v>0</v>
      </c>
    </row>
    <row r="36" spans="1:6" ht="38.25" x14ac:dyDescent="0.25">
      <c r="A36" s="369" t="s">
        <v>75</v>
      </c>
      <c r="B36" s="292" t="s">
        <v>234</v>
      </c>
      <c r="C36" s="76" t="s">
        <v>59</v>
      </c>
      <c r="D36" s="78">
        <v>1520</v>
      </c>
      <c r="E36" s="78"/>
      <c r="F36" s="97">
        <f t="shared" si="1"/>
        <v>0</v>
      </c>
    </row>
    <row r="37" spans="1:6" ht="26.25" x14ac:dyDescent="0.25">
      <c r="A37" s="369" t="s">
        <v>76</v>
      </c>
      <c r="B37" s="184" t="s">
        <v>235</v>
      </c>
      <c r="C37" s="76" t="s">
        <v>59</v>
      </c>
      <c r="D37" s="78">
        <v>200</v>
      </c>
      <c r="E37" s="78"/>
      <c r="F37" s="97">
        <f t="shared" si="1"/>
        <v>0</v>
      </c>
    </row>
    <row r="38" spans="1:6" ht="51.75" x14ac:dyDescent="0.25">
      <c r="A38" s="369" t="s">
        <v>77</v>
      </c>
      <c r="B38" s="343" t="s">
        <v>389</v>
      </c>
      <c r="C38" s="76" t="s">
        <v>69</v>
      </c>
      <c r="D38" s="78">
        <v>170</v>
      </c>
      <c r="E38" s="78"/>
      <c r="F38" s="97">
        <f t="shared" si="1"/>
        <v>0</v>
      </c>
    </row>
    <row r="39" spans="1:6" ht="26.25" x14ac:dyDescent="0.25">
      <c r="A39" s="369" t="s">
        <v>78</v>
      </c>
      <c r="B39" s="180" t="s">
        <v>390</v>
      </c>
      <c r="C39" s="76" t="s">
        <v>69</v>
      </c>
      <c r="D39" s="78">
        <v>5940</v>
      </c>
      <c r="E39" s="78"/>
      <c r="F39" s="97">
        <f t="shared" si="1"/>
        <v>0</v>
      </c>
    </row>
    <row r="40" spans="1:6" ht="51.75" x14ac:dyDescent="0.25">
      <c r="A40" s="375" t="s">
        <v>79</v>
      </c>
      <c r="B40" s="180" t="s">
        <v>391</v>
      </c>
      <c r="C40" s="76" t="s">
        <v>69</v>
      </c>
      <c r="D40" s="77">
        <v>1740</v>
      </c>
      <c r="E40" s="78"/>
      <c r="F40" s="97">
        <f t="shared" si="1"/>
        <v>0</v>
      </c>
    </row>
    <row r="41" spans="1:6" x14ac:dyDescent="0.25">
      <c r="A41" s="377"/>
      <c r="B41" s="88" t="s">
        <v>33</v>
      </c>
      <c r="C41" s="89"/>
      <c r="D41" s="90"/>
      <c r="E41" s="90"/>
      <c r="F41" s="90">
        <f>SUM(F30:F40)</f>
        <v>0</v>
      </c>
    </row>
    <row r="42" spans="1:6" x14ac:dyDescent="0.25">
      <c r="A42" s="375"/>
      <c r="B42" s="75"/>
      <c r="C42" s="76"/>
      <c r="D42" s="77"/>
      <c r="E42" s="78"/>
      <c r="F42" s="78"/>
    </row>
    <row r="43" spans="1:6" x14ac:dyDescent="0.25">
      <c r="A43" s="373" t="s">
        <v>80</v>
      </c>
      <c r="B43" s="80" t="s">
        <v>81</v>
      </c>
      <c r="C43" s="76"/>
      <c r="D43" s="77"/>
      <c r="E43" s="77"/>
      <c r="F43" s="77"/>
    </row>
    <row r="44" spans="1:6" x14ac:dyDescent="0.25">
      <c r="A44" s="373"/>
      <c r="B44" s="80"/>
      <c r="C44" s="76"/>
      <c r="D44" s="77"/>
      <c r="E44" s="77"/>
      <c r="F44" s="77"/>
    </row>
    <row r="45" spans="1:6" ht="51.75" x14ac:dyDescent="0.25">
      <c r="A45" s="378" t="s">
        <v>82</v>
      </c>
      <c r="B45" s="184" t="s">
        <v>201</v>
      </c>
      <c r="C45" s="76" t="s">
        <v>69</v>
      </c>
      <c r="D45" s="78">
        <v>1740</v>
      </c>
      <c r="E45" s="78"/>
      <c r="F45" s="97">
        <f t="shared" ref="F45:F53" si="2">ROUND($D45*E45,2)</f>
        <v>0</v>
      </c>
    </row>
    <row r="46" spans="1:6" ht="90" x14ac:dyDescent="0.25">
      <c r="A46" s="369" t="s">
        <v>83</v>
      </c>
      <c r="B46" s="184" t="s">
        <v>392</v>
      </c>
      <c r="C46" s="76" t="s">
        <v>69</v>
      </c>
      <c r="D46" s="78">
        <v>1640</v>
      </c>
      <c r="E46" s="78"/>
      <c r="F46" s="97">
        <f t="shared" si="2"/>
        <v>0</v>
      </c>
    </row>
    <row r="47" spans="1:6" ht="51.75" x14ac:dyDescent="0.25">
      <c r="A47" s="369" t="s">
        <v>84</v>
      </c>
      <c r="B47" s="184" t="s">
        <v>236</v>
      </c>
      <c r="C47" s="76" t="s">
        <v>59</v>
      </c>
      <c r="D47" s="78">
        <v>3520</v>
      </c>
      <c r="E47" s="78"/>
      <c r="F47" s="97">
        <f t="shared" si="2"/>
        <v>0</v>
      </c>
    </row>
    <row r="48" spans="1:6" ht="39" x14ac:dyDescent="0.25">
      <c r="A48" s="369" t="s">
        <v>85</v>
      </c>
      <c r="B48" s="184" t="s">
        <v>203</v>
      </c>
      <c r="C48" s="76" t="s">
        <v>59</v>
      </c>
      <c r="D48" s="78">
        <v>760</v>
      </c>
      <c r="E48" s="78"/>
      <c r="F48" s="97">
        <f t="shared" si="2"/>
        <v>0</v>
      </c>
    </row>
    <row r="49" spans="1:6" ht="39" x14ac:dyDescent="0.25">
      <c r="A49" s="369" t="s">
        <v>86</v>
      </c>
      <c r="B49" s="184" t="s">
        <v>393</v>
      </c>
      <c r="C49" s="76" t="s">
        <v>51</v>
      </c>
      <c r="D49" s="82">
        <v>930</v>
      </c>
      <c r="E49" s="82"/>
      <c r="F49" s="97">
        <f t="shared" si="2"/>
        <v>0</v>
      </c>
    </row>
    <row r="50" spans="1:6" ht="39" x14ac:dyDescent="0.25">
      <c r="A50" s="369" t="s">
        <v>87</v>
      </c>
      <c r="B50" s="184" t="s">
        <v>205</v>
      </c>
      <c r="C50" s="76" t="s">
        <v>51</v>
      </c>
      <c r="D50" s="78">
        <v>48</v>
      </c>
      <c r="E50" s="78"/>
      <c r="F50" s="97">
        <f t="shared" si="2"/>
        <v>0</v>
      </c>
    </row>
    <row r="51" spans="1:6" ht="39" x14ac:dyDescent="0.25">
      <c r="A51" s="369" t="s">
        <v>88</v>
      </c>
      <c r="B51" s="184" t="s">
        <v>239</v>
      </c>
      <c r="C51" s="76" t="s">
        <v>51</v>
      </c>
      <c r="D51" s="78">
        <v>440</v>
      </c>
      <c r="E51" s="78"/>
      <c r="F51" s="97">
        <f t="shared" si="2"/>
        <v>0</v>
      </c>
    </row>
    <row r="52" spans="1:6" ht="26.25" x14ac:dyDescent="0.25">
      <c r="A52" s="369" t="s">
        <v>89</v>
      </c>
      <c r="B52" s="184" t="s">
        <v>237</v>
      </c>
      <c r="C52" s="76" t="s">
        <v>59</v>
      </c>
      <c r="D52" s="78">
        <v>440</v>
      </c>
      <c r="E52" s="78"/>
      <c r="F52" s="97">
        <f t="shared" si="2"/>
        <v>0</v>
      </c>
    </row>
    <row r="53" spans="1:6" ht="51.75" x14ac:dyDescent="0.25">
      <c r="A53" s="369" t="s">
        <v>90</v>
      </c>
      <c r="B53" s="184" t="s">
        <v>394</v>
      </c>
      <c r="C53" s="76" t="s">
        <v>51</v>
      </c>
      <c r="D53" s="78">
        <v>20</v>
      </c>
      <c r="E53" s="78"/>
      <c r="F53" s="97">
        <f t="shared" si="2"/>
        <v>0</v>
      </c>
    </row>
    <row r="54" spans="1:6" x14ac:dyDescent="0.25">
      <c r="A54" s="376"/>
      <c r="B54" s="92" t="s">
        <v>33</v>
      </c>
      <c r="C54" s="93"/>
      <c r="D54" s="94"/>
      <c r="E54" s="94"/>
      <c r="F54" s="94">
        <f>SUM(F45:F53)</f>
        <v>0</v>
      </c>
    </row>
    <row r="55" spans="1:6" x14ac:dyDescent="0.25">
      <c r="A55" s="375"/>
      <c r="B55" s="75"/>
      <c r="C55" s="76"/>
      <c r="D55" s="77"/>
      <c r="E55" s="77"/>
      <c r="F55" s="81"/>
    </row>
    <row r="56" spans="1:6" x14ac:dyDescent="0.25">
      <c r="A56" s="375"/>
      <c r="B56" s="75"/>
      <c r="C56" s="76"/>
      <c r="D56" s="77"/>
      <c r="E56" s="77"/>
      <c r="F56" s="81"/>
    </row>
    <row r="57" spans="1:6" x14ac:dyDescent="0.25">
      <c r="A57" s="373" t="s">
        <v>91</v>
      </c>
      <c r="B57" s="80" t="s">
        <v>92</v>
      </c>
      <c r="C57" s="76"/>
      <c r="D57" s="77"/>
      <c r="E57" s="77"/>
      <c r="F57" s="77"/>
    </row>
    <row r="58" spans="1:6" x14ac:dyDescent="0.25">
      <c r="A58" s="373"/>
      <c r="B58" s="80"/>
      <c r="C58" s="76"/>
      <c r="D58" s="77"/>
      <c r="E58" s="77"/>
      <c r="F58" s="77"/>
    </row>
    <row r="59" spans="1:6" ht="39" x14ac:dyDescent="0.25">
      <c r="A59" s="375" t="s">
        <v>93</v>
      </c>
      <c r="B59" s="184" t="s">
        <v>238</v>
      </c>
      <c r="C59" s="76" t="s">
        <v>51</v>
      </c>
      <c r="D59" s="78">
        <v>437</v>
      </c>
      <c r="E59" s="78"/>
      <c r="F59" s="97">
        <f t="shared" ref="F59:F84" si="3">ROUND($D59*E59,2)</f>
        <v>0</v>
      </c>
    </row>
    <row r="60" spans="1:6" ht="51.75" x14ac:dyDescent="0.25">
      <c r="A60" s="375" t="s">
        <v>94</v>
      </c>
      <c r="B60" s="180" t="s">
        <v>395</v>
      </c>
      <c r="C60" s="76" t="s">
        <v>69</v>
      </c>
      <c r="D60" s="78">
        <v>650</v>
      </c>
      <c r="E60" s="78"/>
      <c r="F60" s="97">
        <f t="shared" si="3"/>
        <v>0</v>
      </c>
    </row>
    <row r="61" spans="1:6" ht="51.75" x14ac:dyDescent="0.25">
      <c r="A61" s="375" t="s">
        <v>95</v>
      </c>
      <c r="B61" s="75" t="s">
        <v>396</v>
      </c>
      <c r="C61" s="76" t="s">
        <v>69</v>
      </c>
      <c r="D61" s="78">
        <v>1680</v>
      </c>
      <c r="E61" s="78"/>
      <c r="F61" s="97">
        <f t="shared" si="3"/>
        <v>0</v>
      </c>
    </row>
    <row r="62" spans="1:6" ht="51.75" x14ac:dyDescent="0.25">
      <c r="A62" s="375" t="s">
        <v>96</v>
      </c>
      <c r="B62" s="180" t="s">
        <v>397</v>
      </c>
      <c r="C62" s="76" t="s">
        <v>69</v>
      </c>
      <c r="D62" s="78">
        <v>340</v>
      </c>
      <c r="E62" s="78"/>
      <c r="F62" s="97">
        <f t="shared" si="3"/>
        <v>0</v>
      </c>
    </row>
    <row r="63" spans="1:6" ht="26.25" x14ac:dyDescent="0.25">
      <c r="A63" s="369" t="s">
        <v>97</v>
      </c>
      <c r="B63" s="180" t="s">
        <v>240</v>
      </c>
      <c r="C63" s="76" t="s">
        <v>69</v>
      </c>
      <c r="D63" s="78">
        <v>780</v>
      </c>
      <c r="E63" s="78"/>
      <c r="F63" s="97">
        <f t="shared" si="3"/>
        <v>0</v>
      </c>
    </row>
    <row r="64" spans="1:6" ht="51.75" x14ac:dyDescent="0.25">
      <c r="A64" s="375" t="s">
        <v>98</v>
      </c>
      <c r="B64" s="180" t="s">
        <v>398</v>
      </c>
      <c r="C64" s="76" t="s">
        <v>69</v>
      </c>
      <c r="D64" s="78">
        <v>1890</v>
      </c>
      <c r="E64" s="78"/>
      <c r="F64" s="97">
        <f t="shared" si="3"/>
        <v>0</v>
      </c>
    </row>
    <row r="65" spans="1:6" ht="39" x14ac:dyDescent="0.25">
      <c r="A65" s="369" t="s">
        <v>99</v>
      </c>
      <c r="B65" s="184" t="s">
        <v>241</v>
      </c>
      <c r="C65" s="76" t="s">
        <v>69</v>
      </c>
      <c r="D65" s="78">
        <v>1040</v>
      </c>
      <c r="E65" s="78"/>
      <c r="F65" s="97">
        <f t="shared" si="3"/>
        <v>0</v>
      </c>
    </row>
    <row r="66" spans="1:6" ht="51.75" x14ac:dyDescent="0.25">
      <c r="A66" s="369" t="s">
        <v>100</v>
      </c>
      <c r="B66" s="180" t="s">
        <v>399</v>
      </c>
      <c r="C66" s="76" t="s">
        <v>51</v>
      </c>
      <c r="D66" s="78">
        <v>540</v>
      </c>
      <c r="E66" s="78"/>
      <c r="F66" s="97">
        <f t="shared" si="3"/>
        <v>0</v>
      </c>
    </row>
    <row r="67" spans="1:6" ht="77.25" x14ac:dyDescent="0.25">
      <c r="A67" s="369" t="s">
        <v>101</v>
      </c>
      <c r="B67" s="184" t="s">
        <v>242</v>
      </c>
      <c r="C67" s="76" t="s">
        <v>51</v>
      </c>
      <c r="D67" s="78">
        <v>84</v>
      </c>
      <c r="E67" s="78"/>
      <c r="F67" s="97">
        <f t="shared" si="3"/>
        <v>0</v>
      </c>
    </row>
    <row r="68" spans="1:6" x14ac:dyDescent="0.25">
      <c r="A68" s="369" t="s">
        <v>102</v>
      </c>
      <c r="B68" s="75" t="s">
        <v>400</v>
      </c>
      <c r="C68" s="76" t="s">
        <v>51</v>
      </c>
      <c r="D68" s="78">
        <v>62</v>
      </c>
      <c r="E68" s="78"/>
      <c r="F68" s="97">
        <f t="shared" si="3"/>
        <v>0</v>
      </c>
    </row>
    <row r="69" spans="1:6" x14ac:dyDescent="0.25">
      <c r="A69" s="369" t="s">
        <v>103</v>
      </c>
      <c r="B69" s="75" t="s">
        <v>401</v>
      </c>
      <c r="C69" s="76" t="s">
        <v>51</v>
      </c>
      <c r="D69" s="78">
        <v>338</v>
      </c>
      <c r="E69" s="78"/>
      <c r="F69" s="97">
        <f t="shared" si="3"/>
        <v>0</v>
      </c>
    </row>
    <row r="70" spans="1:6" x14ac:dyDescent="0.25">
      <c r="A70" s="369" t="s">
        <v>104</v>
      </c>
      <c r="B70" s="75" t="s">
        <v>402</v>
      </c>
      <c r="C70" s="76" t="s">
        <v>51</v>
      </c>
      <c r="D70" s="78">
        <v>37</v>
      </c>
      <c r="E70" s="78"/>
      <c r="F70" s="97">
        <f t="shared" si="3"/>
        <v>0</v>
      </c>
    </row>
    <row r="71" spans="1:6" ht="51.75" x14ac:dyDescent="0.25">
      <c r="A71" s="375" t="s">
        <v>105</v>
      </c>
      <c r="B71" s="184" t="s">
        <v>243</v>
      </c>
      <c r="C71" s="76" t="s">
        <v>55</v>
      </c>
      <c r="D71" s="77">
        <v>23</v>
      </c>
      <c r="E71" s="78"/>
      <c r="F71" s="97">
        <f t="shared" si="3"/>
        <v>0</v>
      </c>
    </row>
    <row r="72" spans="1:6" ht="51.75" x14ac:dyDescent="0.25">
      <c r="A72" s="375" t="s">
        <v>106</v>
      </c>
      <c r="B72" s="184" t="s">
        <v>244</v>
      </c>
      <c r="C72" s="76" t="s">
        <v>55</v>
      </c>
      <c r="D72" s="77">
        <v>23</v>
      </c>
      <c r="E72" s="78"/>
      <c r="F72" s="97">
        <f t="shared" si="3"/>
        <v>0</v>
      </c>
    </row>
    <row r="73" spans="1:6" ht="26.25" x14ac:dyDescent="0.25">
      <c r="A73" s="369" t="s">
        <v>107</v>
      </c>
      <c r="B73" s="184" t="s">
        <v>245</v>
      </c>
      <c r="C73" s="76" t="s">
        <v>55</v>
      </c>
      <c r="D73" s="77">
        <v>23</v>
      </c>
      <c r="E73" s="78"/>
      <c r="F73" s="97">
        <f t="shared" si="3"/>
        <v>0</v>
      </c>
    </row>
    <row r="74" spans="1:6" ht="26.25" x14ac:dyDescent="0.25">
      <c r="A74" s="369" t="s">
        <v>108</v>
      </c>
      <c r="B74" s="184" t="s">
        <v>246</v>
      </c>
      <c r="C74" s="76" t="s">
        <v>55</v>
      </c>
      <c r="D74" s="77">
        <v>23</v>
      </c>
      <c r="E74" s="78"/>
      <c r="F74" s="97">
        <f t="shared" si="3"/>
        <v>0</v>
      </c>
    </row>
    <row r="75" spans="1:6" ht="51.75" x14ac:dyDescent="0.25">
      <c r="A75" s="369" t="s">
        <v>109</v>
      </c>
      <c r="B75" s="294" t="s">
        <v>403</v>
      </c>
      <c r="C75" s="76" t="s">
        <v>51</v>
      </c>
      <c r="D75" s="77">
        <v>21</v>
      </c>
      <c r="E75" s="78"/>
      <c r="F75" s="97">
        <f t="shared" si="3"/>
        <v>0</v>
      </c>
    </row>
    <row r="76" spans="1:6" ht="64.5" x14ac:dyDescent="0.25">
      <c r="A76" s="369" t="s">
        <v>110</v>
      </c>
      <c r="B76" s="180" t="s">
        <v>404</v>
      </c>
      <c r="C76" s="76" t="s">
        <v>55</v>
      </c>
      <c r="D76" s="77">
        <v>1</v>
      </c>
      <c r="E76" s="78"/>
      <c r="F76" s="97">
        <f t="shared" si="3"/>
        <v>0</v>
      </c>
    </row>
    <row r="77" spans="1:6" ht="39" x14ac:dyDescent="0.25">
      <c r="A77" s="369" t="s">
        <v>111</v>
      </c>
      <c r="B77" s="341" t="s">
        <v>405</v>
      </c>
      <c r="C77" s="76" t="s">
        <v>51</v>
      </c>
      <c r="D77" s="77">
        <v>128</v>
      </c>
      <c r="E77" s="78"/>
      <c r="F77" s="97">
        <f t="shared" si="3"/>
        <v>0</v>
      </c>
    </row>
    <row r="78" spans="1:6" ht="64.5" x14ac:dyDescent="0.25">
      <c r="A78" s="369" t="s">
        <v>112</v>
      </c>
      <c r="B78" s="184" t="s">
        <v>247</v>
      </c>
      <c r="C78" s="76" t="s">
        <v>59</v>
      </c>
      <c r="D78" s="77">
        <v>240</v>
      </c>
      <c r="E78" s="78"/>
      <c r="F78" s="97">
        <f t="shared" si="3"/>
        <v>0</v>
      </c>
    </row>
    <row r="79" spans="1:6" ht="64.5" x14ac:dyDescent="0.25">
      <c r="A79" s="369" t="s">
        <v>113</v>
      </c>
      <c r="B79" s="184" t="s">
        <v>248</v>
      </c>
      <c r="C79" s="76" t="s">
        <v>51</v>
      </c>
      <c r="D79" s="77">
        <v>13</v>
      </c>
      <c r="E79" s="78"/>
      <c r="F79" s="97">
        <f t="shared" si="3"/>
        <v>0</v>
      </c>
    </row>
    <row r="80" spans="1:6" x14ac:dyDescent="0.25">
      <c r="A80" s="369" t="s">
        <v>114</v>
      </c>
      <c r="B80" s="75" t="s">
        <v>406</v>
      </c>
      <c r="C80" s="76" t="s">
        <v>51</v>
      </c>
      <c r="D80" s="77">
        <v>13</v>
      </c>
      <c r="E80" s="78"/>
      <c r="F80" s="97">
        <f t="shared" si="3"/>
        <v>0</v>
      </c>
    </row>
    <row r="81" spans="1:6" ht="26.25" x14ac:dyDescent="0.25">
      <c r="A81" s="369" t="s">
        <v>115</v>
      </c>
      <c r="B81" s="75" t="s">
        <v>249</v>
      </c>
      <c r="C81" s="76" t="s">
        <v>55</v>
      </c>
      <c r="D81" s="77">
        <v>1</v>
      </c>
      <c r="E81" s="78"/>
      <c r="F81" s="97">
        <f t="shared" si="3"/>
        <v>0</v>
      </c>
    </row>
    <row r="82" spans="1:6" ht="26.25" x14ac:dyDescent="0.25">
      <c r="A82" s="369" t="s">
        <v>116</v>
      </c>
      <c r="B82" s="75" t="s">
        <v>407</v>
      </c>
      <c r="C82" s="76" t="s">
        <v>55</v>
      </c>
      <c r="D82" s="77">
        <v>1</v>
      </c>
      <c r="E82" s="78"/>
      <c r="F82" s="97">
        <f t="shared" si="3"/>
        <v>0</v>
      </c>
    </row>
    <row r="83" spans="1:6" ht="39" x14ac:dyDescent="0.25">
      <c r="A83" s="369" t="s">
        <v>117</v>
      </c>
      <c r="B83" s="75" t="s">
        <v>250</v>
      </c>
      <c r="C83" s="76" t="s">
        <v>55</v>
      </c>
      <c r="D83" s="77">
        <v>1</v>
      </c>
      <c r="E83" s="78"/>
      <c r="F83" s="97">
        <f t="shared" si="3"/>
        <v>0</v>
      </c>
    </row>
    <row r="84" spans="1:6" ht="26.25" x14ac:dyDescent="0.25">
      <c r="A84" s="375" t="s">
        <v>118</v>
      </c>
      <c r="B84" s="75" t="s">
        <v>408</v>
      </c>
      <c r="C84" s="76" t="s">
        <v>55</v>
      </c>
      <c r="D84" s="77">
        <v>1</v>
      </c>
      <c r="E84" s="78"/>
      <c r="F84" s="97">
        <f t="shared" si="3"/>
        <v>0</v>
      </c>
    </row>
    <row r="85" spans="1:6" x14ac:dyDescent="0.25">
      <c r="A85" s="377"/>
      <c r="B85" s="88" t="s">
        <v>33</v>
      </c>
      <c r="C85" s="89"/>
      <c r="D85" s="90"/>
      <c r="E85" s="90"/>
      <c r="F85" s="90">
        <f>SUM(F59:F84)</f>
        <v>0</v>
      </c>
    </row>
    <row r="86" spans="1:6" x14ac:dyDescent="0.25">
      <c r="A86" s="369"/>
      <c r="B86" s="75"/>
      <c r="C86" s="76"/>
      <c r="D86" s="78"/>
      <c r="E86" s="78"/>
      <c r="F86" s="78"/>
    </row>
    <row r="87" spans="1:6" x14ac:dyDescent="0.25">
      <c r="A87" s="373" t="s">
        <v>119</v>
      </c>
      <c r="B87" s="80" t="s">
        <v>120</v>
      </c>
      <c r="C87" s="83"/>
      <c r="D87" s="81"/>
      <c r="E87" s="79"/>
      <c r="F87" s="79"/>
    </row>
    <row r="88" spans="1:6" x14ac:dyDescent="0.25">
      <c r="A88" s="373"/>
      <c r="B88" s="80"/>
      <c r="C88" s="83"/>
      <c r="D88" s="81"/>
      <c r="E88" s="79"/>
      <c r="F88" s="79"/>
    </row>
    <row r="89" spans="1:6" ht="39" x14ac:dyDescent="0.25">
      <c r="A89" s="369" t="s">
        <v>121</v>
      </c>
      <c r="B89" s="184" t="s">
        <v>409</v>
      </c>
      <c r="C89" s="76" t="s">
        <v>51</v>
      </c>
      <c r="D89" s="77">
        <v>490</v>
      </c>
      <c r="E89" s="78"/>
      <c r="F89" s="97">
        <f t="shared" ref="F89:F98" si="4">ROUND($D89*E89,2)</f>
        <v>0</v>
      </c>
    </row>
    <row r="90" spans="1:6" ht="26.25" x14ac:dyDescent="0.25">
      <c r="A90" s="369" t="s">
        <v>122</v>
      </c>
      <c r="B90" s="184" t="s">
        <v>213</v>
      </c>
      <c r="C90" s="76" t="s">
        <v>59</v>
      </c>
      <c r="D90" s="77">
        <v>2</v>
      </c>
      <c r="E90" s="78"/>
      <c r="F90" s="97">
        <f t="shared" si="4"/>
        <v>0</v>
      </c>
    </row>
    <row r="91" spans="1:6" ht="39" x14ac:dyDescent="0.25">
      <c r="A91" s="369" t="s">
        <v>123</v>
      </c>
      <c r="B91" s="184" t="s">
        <v>410</v>
      </c>
      <c r="C91" s="76" t="s">
        <v>55</v>
      </c>
      <c r="D91" s="77">
        <v>4</v>
      </c>
      <c r="E91" s="78"/>
      <c r="F91" s="97">
        <f t="shared" si="4"/>
        <v>0</v>
      </c>
    </row>
    <row r="92" spans="1:6" ht="39" x14ac:dyDescent="0.25">
      <c r="A92" s="369" t="s">
        <v>124</v>
      </c>
      <c r="B92" s="184" t="s">
        <v>411</v>
      </c>
      <c r="C92" s="76" t="s">
        <v>55</v>
      </c>
      <c r="D92" s="77">
        <v>4</v>
      </c>
      <c r="E92" s="78"/>
      <c r="F92" s="97">
        <f t="shared" si="4"/>
        <v>0</v>
      </c>
    </row>
    <row r="93" spans="1:6" ht="51.75" x14ac:dyDescent="0.25">
      <c r="A93" s="369" t="s">
        <v>125</v>
      </c>
      <c r="B93" s="184" t="s">
        <v>251</v>
      </c>
      <c r="C93" s="76" t="s">
        <v>55</v>
      </c>
      <c r="D93" s="77">
        <v>3</v>
      </c>
      <c r="E93" s="78"/>
      <c r="F93" s="97">
        <f t="shared" si="4"/>
        <v>0</v>
      </c>
    </row>
    <row r="94" spans="1:6" ht="26.25" x14ac:dyDescent="0.25">
      <c r="A94" s="369" t="s">
        <v>126</v>
      </c>
      <c r="B94" s="184" t="s">
        <v>252</v>
      </c>
      <c r="C94" s="76" t="s">
        <v>55</v>
      </c>
      <c r="D94" s="77">
        <v>1</v>
      </c>
      <c r="E94" s="78"/>
      <c r="F94" s="97">
        <f t="shared" si="4"/>
        <v>0</v>
      </c>
    </row>
    <row r="95" spans="1:6" ht="39" x14ac:dyDescent="0.25">
      <c r="A95" s="369" t="s">
        <v>127</v>
      </c>
      <c r="B95" s="184" t="s">
        <v>253</v>
      </c>
      <c r="C95" s="76" t="s">
        <v>55</v>
      </c>
      <c r="D95" s="77">
        <v>16</v>
      </c>
      <c r="E95" s="78"/>
      <c r="F95" s="97">
        <f t="shared" si="4"/>
        <v>0</v>
      </c>
    </row>
    <row r="96" spans="1:6" ht="26.25" x14ac:dyDescent="0.25">
      <c r="A96" s="369" t="s">
        <v>128</v>
      </c>
      <c r="B96" s="184" t="s">
        <v>254</v>
      </c>
      <c r="C96" s="76" t="s">
        <v>55</v>
      </c>
      <c r="D96" s="77">
        <v>18</v>
      </c>
      <c r="E96" s="78"/>
      <c r="F96" s="97">
        <f t="shared" si="4"/>
        <v>0</v>
      </c>
    </row>
    <row r="97" spans="1:6" ht="26.25" x14ac:dyDescent="0.25">
      <c r="A97" s="369" t="s">
        <v>129</v>
      </c>
      <c r="B97" s="184" t="s">
        <v>255</v>
      </c>
      <c r="C97" s="76" t="s">
        <v>55</v>
      </c>
      <c r="D97" s="77">
        <v>2</v>
      </c>
      <c r="E97" s="78"/>
      <c r="F97" s="97">
        <f t="shared" si="4"/>
        <v>0</v>
      </c>
    </row>
    <row r="98" spans="1:6" ht="39" x14ac:dyDescent="0.25">
      <c r="A98" s="369" t="s">
        <v>130</v>
      </c>
      <c r="B98" s="184" t="s">
        <v>256</v>
      </c>
      <c r="C98" s="76" t="s">
        <v>51</v>
      </c>
      <c r="D98" s="77">
        <v>204</v>
      </c>
      <c r="E98" s="78"/>
      <c r="F98" s="97">
        <f t="shared" si="4"/>
        <v>0</v>
      </c>
    </row>
    <row r="99" spans="1:6" x14ac:dyDescent="0.25">
      <c r="A99" s="377"/>
      <c r="B99" s="88" t="s">
        <v>33</v>
      </c>
      <c r="C99" s="89"/>
      <c r="D99" s="90"/>
      <c r="E99" s="91"/>
      <c r="F99" s="91">
        <f>SUM(F89:F98)</f>
        <v>0</v>
      </c>
    </row>
    <row r="100" spans="1:6" x14ac:dyDescent="0.25">
      <c r="A100" s="369"/>
      <c r="B100" s="75"/>
      <c r="C100" s="76"/>
      <c r="D100" s="77"/>
      <c r="E100" s="78"/>
      <c r="F100" s="79"/>
    </row>
    <row r="101" spans="1:6" x14ac:dyDescent="0.25">
      <c r="A101" s="373" t="s">
        <v>131</v>
      </c>
      <c r="B101" s="80" t="s">
        <v>132</v>
      </c>
      <c r="C101" s="76"/>
      <c r="D101" s="77"/>
      <c r="E101" s="78"/>
      <c r="F101" s="78"/>
    </row>
    <row r="102" spans="1:6" x14ac:dyDescent="0.25">
      <c r="A102" s="372"/>
      <c r="B102" s="75"/>
      <c r="C102" s="76"/>
      <c r="D102" s="77"/>
      <c r="E102" s="78"/>
      <c r="F102" s="78"/>
    </row>
    <row r="103" spans="1:6" ht="51.75" x14ac:dyDescent="0.25">
      <c r="A103" s="375"/>
      <c r="B103" s="180" t="s">
        <v>0</v>
      </c>
      <c r="C103" s="76"/>
      <c r="D103" s="77"/>
      <c r="E103" s="78"/>
      <c r="F103" s="359"/>
    </row>
    <row r="104" spans="1:6" x14ac:dyDescent="0.25">
      <c r="A104" s="369"/>
      <c r="B104" s="360"/>
      <c r="C104" s="76"/>
      <c r="D104" s="77"/>
      <c r="E104" s="78"/>
      <c r="F104" s="359"/>
    </row>
    <row r="105" spans="1:6" ht="38.25" x14ac:dyDescent="0.25">
      <c r="A105" s="369" t="s">
        <v>452</v>
      </c>
      <c r="B105" s="138" t="s">
        <v>412</v>
      </c>
      <c r="C105" s="361"/>
      <c r="D105" s="362"/>
      <c r="E105" s="363"/>
      <c r="F105" s="364"/>
    </row>
    <row r="106" spans="1:6" ht="39" x14ac:dyDescent="0.25">
      <c r="A106" s="369" t="s">
        <v>453</v>
      </c>
      <c r="B106" s="365" t="s">
        <v>413</v>
      </c>
      <c r="C106" s="366" t="s">
        <v>51</v>
      </c>
      <c r="D106" s="362">
        <v>28</v>
      </c>
      <c r="E106" s="363"/>
      <c r="F106" s="364">
        <f t="shared" ref="F106:F164" si="5">ROUND($D106*E106,2)</f>
        <v>0</v>
      </c>
    </row>
    <row r="107" spans="1:6" ht="39" x14ac:dyDescent="0.25">
      <c r="A107" s="369" t="s">
        <v>454</v>
      </c>
      <c r="B107" s="365" t="s">
        <v>414</v>
      </c>
      <c r="C107" s="366" t="s">
        <v>55</v>
      </c>
      <c r="D107" s="362">
        <v>2</v>
      </c>
      <c r="E107" s="363"/>
      <c r="F107" s="364">
        <f t="shared" si="5"/>
        <v>0</v>
      </c>
    </row>
    <row r="108" spans="1:6" ht="26.25" x14ac:dyDescent="0.25">
      <c r="A108" s="369" t="s">
        <v>455</v>
      </c>
      <c r="B108" s="365" t="s">
        <v>415</v>
      </c>
      <c r="C108" s="366" t="s">
        <v>416</v>
      </c>
      <c r="D108" s="362">
        <v>1</v>
      </c>
      <c r="E108" s="363"/>
      <c r="F108" s="364">
        <f t="shared" si="5"/>
        <v>0</v>
      </c>
    </row>
    <row r="109" spans="1:6" x14ac:dyDescent="0.25">
      <c r="A109" s="369"/>
      <c r="B109" s="365"/>
      <c r="C109" s="366"/>
      <c r="D109" s="362"/>
      <c r="E109" s="363"/>
      <c r="F109" s="364"/>
    </row>
    <row r="110" spans="1:6" ht="39" x14ac:dyDescent="0.25">
      <c r="A110" s="369" t="s">
        <v>134</v>
      </c>
      <c r="B110" s="367" t="s">
        <v>417</v>
      </c>
      <c r="C110" s="361"/>
      <c r="D110" s="362"/>
      <c r="E110" s="363"/>
      <c r="F110" s="364"/>
    </row>
    <row r="111" spans="1:6" ht="51.75" x14ac:dyDescent="0.25">
      <c r="A111" s="369" t="s">
        <v>456</v>
      </c>
      <c r="B111" s="365" t="s">
        <v>418</v>
      </c>
      <c r="C111" s="366" t="s">
        <v>51</v>
      </c>
      <c r="D111" s="362">
        <v>9</v>
      </c>
      <c r="E111" s="363"/>
      <c r="F111" s="364">
        <f t="shared" si="5"/>
        <v>0</v>
      </c>
    </row>
    <row r="112" spans="1:6" ht="51.75" x14ac:dyDescent="0.25">
      <c r="A112" s="369" t="s">
        <v>457</v>
      </c>
      <c r="B112" s="365" t="s">
        <v>418</v>
      </c>
      <c r="C112" s="366" t="s">
        <v>51</v>
      </c>
      <c r="D112" s="362">
        <v>22</v>
      </c>
      <c r="E112" s="363"/>
      <c r="F112" s="364">
        <f t="shared" si="5"/>
        <v>0</v>
      </c>
    </row>
    <row r="113" spans="1:6" ht="39" x14ac:dyDescent="0.25">
      <c r="A113" s="369" t="s">
        <v>458</v>
      </c>
      <c r="B113" s="365" t="s">
        <v>414</v>
      </c>
      <c r="C113" s="366" t="s">
        <v>55</v>
      </c>
      <c r="D113" s="362">
        <v>1</v>
      </c>
      <c r="E113" s="363"/>
      <c r="F113" s="364">
        <f t="shared" si="5"/>
        <v>0</v>
      </c>
    </row>
    <row r="114" spans="1:6" x14ac:dyDescent="0.25">
      <c r="A114" s="369"/>
      <c r="B114" s="365"/>
      <c r="C114" s="366"/>
      <c r="D114" s="362"/>
      <c r="E114" s="363"/>
      <c r="F114" s="364"/>
    </row>
    <row r="115" spans="1:6" ht="39" x14ac:dyDescent="0.25">
      <c r="A115" s="369" t="s">
        <v>135</v>
      </c>
      <c r="B115" s="367" t="s">
        <v>419</v>
      </c>
      <c r="C115" s="361"/>
      <c r="D115" s="362"/>
      <c r="E115" s="363"/>
      <c r="F115" s="364"/>
    </row>
    <row r="116" spans="1:6" ht="39" x14ac:dyDescent="0.25">
      <c r="A116" s="369" t="s">
        <v>459</v>
      </c>
      <c r="B116" s="365" t="s">
        <v>420</v>
      </c>
      <c r="C116" s="366" t="s">
        <v>51</v>
      </c>
      <c r="D116" s="362">
        <v>9</v>
      </c>
      <c r="E116" s="363"/>
      <c r="F116" s="364">
        <f t="shared" si="5"/>
        <v>0</v>
      </c>
    </row>
    <row r="117" spans="1:6" ht="26.25" x14ac:dyDescent="0.25">
      <c r="A117" s="369" t="s">
        <v>460</v>
      </c>
      <c r="B117" s="365" t="s">
        <v>421</v>
      </c>
      <c r="C117" s="366" t="s">
        <v>416</v>
      </c>
      <c r="D117" s="362">
        <v>1</v>
      </c>
      <c r="E117" s="363"/>
      <c r="F117" s="364">
        <f t="shared" si="5"/>
        <v>0</v>
      </c>
    </row>
    <row r="118" spans="1:6" x14ac:dyDescent="0.25">
      <c r="A118" s="369"/>
      <c r="B118" s="365"/>
      <c r="C118" s="366"/>
      <c r="D118" s="362"/>
      <c r="E118" s="363"/>
      <c r="F118" s="364"/>
    </row>
    <row r="119" spans="1:6" ht="89.25" x14ac:dyDescent="0.25">
      <c r="A119" s="369" t="s">
        <v>136</v>
      </c>
      <c r="B119" s="138" t="s">
        <v>422</v>
      </c>
      <c r="C119" s="361"/>
      <c r="D119" s="362"/>
      <c r="E119" s="363"/>
      <c r="F119" s="364"/>
    </row>
    <row r="120" spans="1:6" ht="51" x14ac:dyDescent="0.25">
      <c r="A120" s="369" t="s">
        <v>461</v>
      </c>
      <c r="B120" s="368" t="s">
        <v>423</v>
      </c>
      <c r="C120" s="366" t="s">
        <v>51</v>
      </c>
      <c r="D120" s="362">
        <v>9</v>
      </c>
      <c r="E120" s="363"/>
      <c r="F120" s="364">
        <f t="shared" si="5"/>
        <v>0</v>
      </c>
    </row>
    <row r="121" spans="1:6" ht="39" x14ac:dyDescent="0.25">
      <c r="A121" s="369" t="s">
        <v>462</v>
      </c>
      <c r="B121" s="365" t="s">
        <v>420</v>
      </c>
      <c r="C121" s="366" t="s">
        <v>51</v>
      </c>
      <c r="D121" s="362">
        <v>14</v>
      </c>
      <c r="E121" s="363"/>
      <c r="F121" s="364">
        <f t="shared" si="5"/>
        <v>0</v>
      </c>
    </row>
    <row r="122" spans="1:6" ht="39" x14ac:dyDescent="0.25">
      <c r="A122" s="369" t="s">
        <v>463</v>
      </c>
      <c r="B122" s="365" t="s">
        <v>424</v>
      </c>
      <c r="C122" s="366" t="s">
        <v>416</v>
      </c>
      <c r="D122" s="362">
        <v>1</v>
      </c>
      <c r="E122" s="363"/>
      <c r="F122" s="364">
        <f t="shared" si="5"/>
        <v>0</v>
      </c>
    </row>
    <row r="123" spans="1:6" x14ac:dyDescent="0.25">
      <c r="A123" s="369"/>
      <c r="B123" s="344"/>
      <c r="C123" s="346"/>
      <c r="D123" s="347"/>
      <c r="E123" s="348"/>
      <c r="F123" s="97"/>
    </row>
    <row r="124" spans="1:6" ht="26.25" x14ac:dyDescent="0.25">
      <c r="A124" s="369" t="s">
        <v>137</v>
      </c>
      <c r="B124" s="80" t="s">
        <v>425</v>
      </c>
      <c r="C124" s="345"/>
      <c r="D124" s="77"/>
      <c r="E124" s="78"/>
      <c r="F124" s="97"/>
    </row>
    <row r="125" spans="1:6" ht="39" x14ac:dyDescent="0.25">
      <c r="A125" s="369" t="s">
        <v>464</v>
      </c>
      <c r="B125" s="180" t="s">
        <v>426</v>
      </c>
      <c r="C125" s="76" t="s">
        <v>51</v>
      </c>
      <c r="D125" s="77">
        <v>6.5</v>
      </c>
      <c r="E125" s="78"/>
      <c r="F125" s="97">
        <f t="shared" si="5"/>
        <v>0</v>
      </c>
    </row>
    <row r="126" spans="1:6" ht="39" x14ac:dyDescent="0.25">
      <c r="A126" s="369" t="s">
        <v>465</v>
      </c>
      <c r="B126" s="180" t="s">
        <v>426</v>
      </c>
      <c r="C126" s="76" t="s">
        <v>51</v>
      </c>
      <c r="D126" s="77">
        <v>8.5</v>
      </c>
      <c r="E126" s="78"/>
      <c r="F126" s="97">
        <f t="shared" si="5"/>
        <v>0</v>
      </c>
    </row>
    <row r="127" spans="1:6" ht="51" x14ac:dyDescent="0.25">
      <c r="A127" s="369" t="s">
        <v>466</v>
      </c>
      <c r="B127" s="124" t="s">
        <v>423</v>
      </c>
      <c r="C127" s="76" t="s">
        <v>51</v>
      </c>
      <c r="D127" s="77">
        <v>23</v>
      </c>
      <c r="E127" s="78"/>
      <c r="F127" s="97">
        <f t="shared" si="5"/>
        <v>0</v>
      </c>
    </row>
    <row r="128" spans="1:6" x14ac:dyDescent="0.25">
      <c r="A128" s="369"/>
      <c r="B128" s="341"/>
      <c r="C128" s="345"/>
      <c r="D128" s="77"/>
      <c r="E128" s="78"/>
      <c r="F128" s="97"/>
    </row>
    <row r="129" spans="1:6" ht="51.75" x14ac:dyDescent="0.25">
      <c r="A129" s="369" t="s">
        <v>138</v>
      </c>
      <c r="B129" s="367" t="s">
        <v>427</v>
      </c>
      <c r="C129" s="361"/>
      <c r="D129" s="362"/>
      <c r="E129" s="363"/>
      <c r="F129" s="97"/>
    </row>
    <row r="130" spans="1:6" ht="26.25" x14ac:dyDescent="0.25">
      <c r="A130" s="369" t="s">
        <v>467</v>
      </c>
      <c r="B130" s="365" t="s">
        <v>428</v>
      </c>
      <c r="C130" s="366" t="s">
        <v>51</v>
      </c>
      <c r="D130" s="362">
        <v>36</v>
      </c>
      <c r="E130" s="363"/>
      <c r="F130" s="97">
        <f t="shared" si="5"/>
        <v>0</v>
      </c>
    </row>
    <row r="131" spans="1:6" ht="26.25" x14ac:dyDescent="0.25">
      <c r="A131" s="369" t="s">
        <v>468</v>
      </c>
      <c r="B131" s="365" t="s">
        <v>450</v>
      </c>
      <c r="C131" s="366" t="s">
        <v>51</v>
      </c>
      <c r="D131" s="362">
        <v>36</v>
      </c>
      <c r="E131" s="363"/>
      <c r="F131" s="97">
        <f t="shared" si="5"/>
        <v>0</v>
      </c>
    </row>
    <row r="132" spans="1:6" x14ac:dyDescent="0.25">
      <c r="A132" s="369" t="s">
        <v>469</v>
      </c>
      <c r="B132" s="365" t="s">
        <v>429</v>
      </c>
      <c r="C132" s="366" t="s">
        <v>55</v>
      </c>
      <c r="D132" s="362">
        <v>2</v>
      </c>
      <c r="E132" s="363"/>
      <c r="F132" s="97">
        <f t="shared" si="5"/>
        <v>0</v>
      </c>
    </row>
    <row r="133" spans="1:6" ht="63.75" x14ac:dyDescent="0.25">
      <c r="A133" s="369" t="s">
        <v>470</v>
      </c>
      <c r="B133" s="384" t="s">
        <v>430</v>
      </c>
      <c r="C133" s="366" t="s">
        <v>51</v>
      </c>
      <c r="D133" s="362">
        <v>36</v>
      </c>
      <c r="E133" s="363"/>
      <c r="F133" s="97">
        <f t="shared" si="5"/>
        <v>0</v>
      </c>
    </row>
    <row r="134" spans="1:6" ht="38.25" x14ac:dyDescent="0.25">
      <c r="A134" s="369" t="s">
        <v>471</v>
      </c>
      <c r="B134" s="385" t="s">
        <v>431</v>
      </c>
      <c r="C134" s="366" t="s">
        <v>51</v>
      </c>
      <c r="D134" s="362">
        <v>36</v>
      </c>
      <c r="E134" s="363"/>
      <c r="F134" s="97">
        <f t="shared" si="5"/>
        <v>0</v>
      </c>
    </row>
    <row r="135" spans="1:6" x14ac:dyDescent="0.25">
      <c r="A135" s="369"/>
      <c r="B135" s="386"/>
      <c r="C135" s="366"/>
      <c r="D135" s="362"/>
      <c r="E135" s="363"/>
      <c r="F135" s="97"/>
    </row>
    <row r="136" spans="1:6" ht="102" x14ac:dyDescent="0.25">
      <c r="A136" s="369" t="s">
        <v>445</v>
      </c>
      <c r="B136" s="387" t="s">
        <v>432</v>
      </c>
      <c r="C136" s="388"/>
      <c r="D136" s="389"/>
      <c r="E136" s="390"/>
      <c r="F136" s="97"/>
    </row>
    <row r="137" spans="1:6" x14ac:dyDescent="0.25">
      <c r="A137" s="369" t="s">
        <v>472</v>
      </c>
      <c r="B137" s="365" t="s">
        <v>433</v>
      </c>
      <c r="C137" s="366" t="s">
        <v>51</v>
      </c>
      <c r="D137" s="362">
        <v>14</v>
      </c>
      <c r="E137" s="363"/>
      <c r="F137" s="97">
        <f t="shared" si="5"/>
        <v>0</v>
      </c>
    </row>
    <row r="138" spans="1:6" ht="26.25" x14ac:dyDescent="0.25">
      <c r="A138" s="369" t="s">
        <v>473</v>
      </c>
      <c r="B138" s="365" t="s">
        <v>451</v>
      </c>
      <c r="C138" s="366" t="s">
        <v>51</v>
      </c>
      <c r="D138" s="362">
        <v>9</v>
      </c>
      <c r="E138" s="363"/>
      <c r="F138" s="97">
        <f t="shared" si="5"/>
        <v>0</v>
      </c>
    </row>
    <row r="139" spans="1:6" ht="63.75" x14ac:dyDescent="0.25">
      <c r="A139" s="369" t="s">
        <v>474</v>
      </c>
      <c r="B139" s="384" t="s">
        <v>430</v>
      </c>
      <c r="C139" s="366" t="s">
        <v>51</v>
      </c>
      <c r="D139" s="362">
        <v>14</v>
      </c>
      <c r="E139" s="363"/>
      <c r="F139" s="97">
        <f t="shared" si="5"/>
        <v>0</v>
      </c>
    </row>
    <row r="140" spans="1:6" ht="38.25" x14ac:dyDescent="0.25">
      <c r="A140" s="369" t="s">
        <v>475</v>
      </c>
      <c r="B140" s="385" t="s">
        <v>431</v>
      </c>
      <c r="C140" s="366" t="s">
        <v>51</v>
      </c>
      <c r="D140" s="362">
        <v>14</v>
      </c>
      <c r="E140" s="363"/>
      <c r="F140" s="97">
        <f t="shared" si="5"/>
        <v>0</v>
      </c>
    </row>
    <row r="141" spans="1:6" ht="39" x14ac:dyDescent="0.25">
      <c r="A141" s="369" t="s">
        <v>476</v>
      </c>
      <c r="B141" s="365" t="s">
        <v>434</v>
      </c>
      <c r="C141" s="366" t="s">
        <v>55</v>
      </c>
      <c r="D141" s="362">
        <v>2</v>
      </c>
      <c r="E141" s="363"/>
      <c r="F141" s="97">
        <f t="shared" si="5"/>
        <v>0</v>
      </c>
    </row>
    <row r="142" spans="1:6" ht="26.25" x14ac:dyDescent="0.25">
      <c r="A142" s="369" t="s">
        <v>477</v>
      </c>
      <c r="B142" s="365" t="s">
        <v>435</v>
      </c>
      <c r="C142" s="366" t="s">
        <v>416</v>
      </c>
      <c r="D142" s="362">
        <v>1</v>
      </c>
      <c r="E142" s="363"/>
      <c r="F142" s="97">
        <f t="shared" si="5"/>
        <v>0</v>
      </c>
    </row>
    <row r="143" spans="1:6" x14ac:dyDescent="0.25">
      <c r="A143" s="369"/>
      <c r="B143" s="391"/>
      <c r="C143" s="361"/>
      <c r="D143" s="362"/>
      <c r="E143" s="363"/>
      <c r="F143" s="97"/>
    </row>
    <row r="144" spans="1:6" ht="39" x14ac:dyDescent="0.25">
      <c r="A144" s="369" t="s">
        <v>446</v>
      </c>
      <c r="B144" s="392" t="s">
        <v>436</v>
      </c>
      <c r="C144" s="361"/>
      <c r="D144" s="362"/>
      <c r="E144" s="363"/>
      <c r="F144" s="97"/>
    </row>
    <row r="145" spans="1:6" ht="63.75" x14ac:dyDescent="0.25">
      <c r="A145" s="369" t="s">
        <v>478</v>
      </c>
      <c r="B145" s="384" t="s">
        <v>430</v>
      </c>
      <c r="C145" s="366" t="s">
        <v>51</v>
      </c>
      <c r="D145" s="362">
        <v>5</v>
      </c>
      <c r="E145" s="363"/>
      <c r="F145" s="97">
        <f t="shared" si="5"/>
        <v>0</v>
      </c>
    </row>
    <row r="146" spans="1:6" ht="25.5" x14ac:dyDescent="0.25">
      <c r="A146" s="369" t="s">
        <v>479</v>
      </c>
      <c r="B146" s="385" t="s">
        <v>437</v>
      </c>
      <c r="C146" s="366" t="s">
        <v>51</v>
      </c>
      <c r="D146" s="362">
        <v>5</v>
      </c>
      <c r="E146" s="363"/>
      <c r="F146" s="97">
        <f t="shared" si="5"/>
        <v>0</v>
      </c>
    </row>
    <row r="147" spans="1:6" x14ac:dyDescent="0.25">
      <c r="A147" s="369" t="s">
        <v>480</v>
      </c>
      <c r="B147" s="385" t="s">
        <v>438</v>
      </c>
      <c r="C147" s="366" t="s">
        <v>51</v>
      </c>
      <c r="D147" s="362">
        <v>5</v>
      </c>
      <c r="E147" s="363"/>
      <c r="F147" s="97">
        <f t="shared" si="5"/>
        <v>0</v>
      </c>
    </row>
    <row r="148" spans="1:6" x14ac:dyDescent="0.25">
      <c r="A148" s="369" t="s">
        <v>481</v>
      </c>
      <c r="B148" s="365" t="s">
        <v>439</v>
      </c>
      <c r="C148" s="366" t="s">
        <v>55</v>
      </c>
      <c r="D148" s="362">
        <v>1</v>
      </c>
      <c r="E148" s="363"/>
      <c r="F148" s="97">
        <f t="shared" si="5"/>
        <v>0</v>
      </c>
    </row>
    <row r="149" spans="1:6" ht="26.25" x14ac:dyDescent="0.25">
      <c r="A149" s="369" t="s">
        <v>482</v>
      </c>
      <c r="B149" s="365" t="s">
        <v>440</v>
      </c>
      <c r="C149" s="366" t="s">
        <v>55</v>
      </c>
      <c r="D149" s="362">
        <v>1</v>
      </c>
      <c r="E149" s="363"/>
      <c r="F149" s="97">
        <f t="shared" si="5"/>
        <v>0</v>
      </c>
    </row>
    <row r="150" spans="1:6" x14ac:dyDescent="0.25">
      <c r="A150" s="369"/>
      <c r="B150" s="365"/>
      <c r="C150" s="366"/>
      <c r="D150" s="362"/>
      <c r="E150" s="363"/>
      <c r="F150" s="97"/>
    </row>
    <row r="151" spans="1:6" ht="77.25" x14ac:dyDescent="0.25">
      <c r="A151" s="369" t="s">
        <v>447</v>
      </c>
      <c r="B151" s="367" t="s">
        <v>441</v>
      </c>
      <c r="C151" s="361"/>
      <c r="D151" s="362"/>
      <c r="E151" s="363"/>
      <c r="F151" s="97"/>
    </row>
    <row r="152" spans="1:6" ht="25.5" x14ac:dyDescent="0.25">
      <c r="A152" s="369" t="s">
        <v>483</v>
      </c>
      <c r="B152" s="368" t="s">
        <v>442</v>
      </c>
      <c r="C152" s="366" t="s">
        <v>51</v>
      </c>
      <c r="D152" s="362">
        <v>14</v>
      </c>
      <c r="E152" s="363"/>
      <c r="F152" s="97">
        <f t="shared" si="5"/>
        <v>0</v>
      </c>
    </row>
    <row r="153" spans="1:6" ht="26.25" x14ac:dyDescent="0.25">
      <c r="A153" s="369" t="s">
        <v>484</v>
      </c>
      <c r="B153" s="365" t="s">
        <v>449</v>
      </c>
      <c r="C153" s="366" t="s">
        <v>51</v>
      </c>
      <c r="D153" s="362">
        <v>9</v>
      </c>
      <c r="E153" s="363"/>
      <c r="F153" s="97">
        <f t="shared" si="5"/>
        <v>0</v>
      </c>
    </row>
    <row r="154" spans="1:6" ht="63.75" x14ac:dyDescent="0.25">
      <c r="A154" s="369" t="s">
        <v>485</v>
      </c>
      <c r="B154" s="384" t="s">
        <v>430</v>
      </c>
      <c r="C154" s="366" t="s">
        <v>51</v>
      </c>
      <c r="D154" s="362">
        <v>14</v>
      </c>
      <c r="E154" s="363"/>
      <c r="F154" s="97">
        <f t="shared" si="5"/>
        <v>0</v>
      </c>
    </row>
    <row r="155" spans="1:6" ht="25.5" x14ac:dyDescent="0.25">
      <c r="A155" s="369" t="s">
        <v>486</v>
      </c>
      <c r="B155" s="385" t="s">
        <v>437</v>
      </c>
      <c r="C155" s="366" t="s">
        <v>51</v>
      </c>
      <c r="D155" s="362">
        <v>14</v>
      </c>
      <c r="E155" s="363"/>
      <c r="F155" s="97">
        <f t="shared" si="5"/>
        <v>0</v>
      </c>
    </row>
    <row r="156" spans="1:6" ht="26.25" x14ac:dyDescent="0.25">
      <c r="A156" s="369" t="s">
        <v>487</v>
      </c>
      <c r="B156" s="393" t="s">
        <v>443</v>
      </c>
      <c r="C156" s="366" t="s">
        <v>55</v>
      </c>
      <c r="D156" s="362">
        <v>2</v>
      </c>
      <c r="E156" s="363"/>
      <c r="F156" s="97">
        <f t="shared" si="5"/>
        <v>0</v>
      </c>
    </row>
    <row r="157" spans="1:6" x14ac:dyDescent="0.25">
      <c r="A157" s="369"/>
      <c r="B157" s="394"/>
      <c r="C157" s="345"/>
      <c r="D157" s="77"/>
      <c r="E157" s="78"/>
      <c r="F157" s="97"/>
    </row>
    <row r="158" spans="1:6" ht="51.75" x14ac:dyDescent="0.25">
      <c r="A158" s="369" t="s">
        <v>488</v>
      </c>
      <c r="B158" s="392" t="s">
        <v>444</v>
      </c>
      <c r="C158" s="361"/>
      <c r="D158" s="362"/>
      <c r="E158" s="363"/>
      <c r="F158" s="97"/>
    </row>
    <row r="159" spans="1:6" ht="25.5" x14ac:dyDescent="0.25">
      <c r="A159" s="369" t="s">
        <v>489</v>
      </c>
      <c r="B159" s="368" t="s">
        <v>442</v>
      </c>
      <c r="C159" s="366" t="s">
        <v>51</v>
      </c>
      <c r="D159" s="362">
        <v>15.5</v>
      </c>
      <c r="E159" s="363"/>
      <c r="F159" s="97">
        <f t="shared" si="5"/>
        <v>0</v>
      </c>
    </row>
    <row r="160" spans="1:6" ht="25.5" x14ac:dyDescent="0.25">
      <c r="A160" s="369" t="s">
        <v>490</v>
      </c>
      <c r="B160" s="385" t="s">
        <v>437</v>
      </c>
      <c r="C160" s="366" t="s">
        <v>51</v>
      </c>
      <c r="D160" s="362">
        <v>15.5</v>
      </c>
      <c r="E160" s="363"/>
      <c r="F160" s="97">
        <f t="shared" si="5"/>
        <v>0</v>
      </c>
    </row>
    <row r="161" spans="1:6" ht="63.75" x14ac:dyDescent="0.25">
      <c r="A161" s="369" t="s">
        <v>491</v>
      </c>
      <c r="B161" s="384" t="s">
        <v>430</v>
      </c>
      <c r="C161" s="366" t="s">
        <v>51</v>
      </c>
      <c r="D161" s="362">
        <v>15.5</v>
      </c>
      <c r="E161" s="363"/>
      <c r="F161" s="97">
        <f t="shared" si="5"/>
        <v>0</v>
      </c>
    </row>
    <row r="162" spans="1:6" ht="26.25" x14ac:dyDescent="0.25">
      <c r="A162" s="369" t="s">
        <v>492</v>
      </c>
      <c r="B162" s="365" t="s">
        <v>443</v>
      </c>
      <c r="C162" s="366" t="s">
        <v>55</v>
      </c>
      <c r="D162" s="362">
        <v>2</v>
      </c>
      <c r="E162" s="363"/>
      <c r="F162" s="97">
        <f t="shared" si="5"/>
        <v>0</v>
      </c>
    </row>
    <row r="163" spans="1:6" x14ac:dyDescent="0.25">
      <c r="A163" s="379"/>
      <c r="B163" s="393"/>
      <c r="C163" s="395"/>
      <c r="D163" s="362"/>
      <c r="E163" s="363"/>
      <c r="F163" s="97"/>
    </row>
    <row r="164" spans="1:6" ht="26.25" x14ac:dyDescent="0.25">
      <c r="A164" s="369" t="s">
        <v>448</v>
      </c>
      <c r="B164" s="75" t="s">
        <v>16</v>
      </c>
      <c r="C164" s="366" t="s">
        <v>416</v>
      </c>
      <c r="D164" s="362">
        <v>1</v>
      </c>
      <c r="E164" s="363"/>
      <c r="F164" s="97">
        <f t="shared" si="5"/>
        <v>0</v>
      </c>
    </row>
    <row r="165" spans="1:6" x14ac:dyDescent="0.25">
      <c r="A165" s="377"/>
      <c r="B165" s="88" t="s">
        <v>33</v>
      </c>
      <c r="C165" s="89"/>
      <c r="D165" s="90"/>
      <c r="E165" s="91"/>
      <c r="F165" s="91">
        <f>SUM(F103:F164)</f>
        <v>0</v>
      </c>
    </row>
    <row r="169" spans="1:6" x14ac:dyDescent="0.25">
      <c r="A169" s="380"/>
      <c r="B169" s="85" t="s">
        <v>24</v>
      </c>
      <c r="C169" s="86"/>
      <c r="D169" s="87"/>
      <c r="E169" s="87"/>
      <c r="F169" s="14"/>
    </row>
    <row r="170" spans="1:6" x14ac:dyDescent="0.25">
      <c r="A170" s="380"/>
      <c r="B170" s="19"/>
      <c r="C170" s="11"/>
      <c r="D170" s="14"/>
      <c r="E170" s="14"/>
      <c r="F170" s="14"/>
    </row>
    <row r="171" spans="1:6" x14ac:dyDescent="0.25">
      <c r="A171" s="381" t="s">
        <v>43</v>
      </c>
      <c r="B171" s="454" t="s">
        <v>140</v>
      </c>
      <c r="C171" s="454"/>
      <c r="D171" s="454"/>
      <c r="E171" s="454"/>
      <c r="F171" s="70">
        <f>F25</f>
        <v>0</v>
      </c>
    </row>
    <row r="172" spans="1:6" x14ac:dyDescent="0.25">
      <c r="A172" s="381"/>
      <c r="B172" s="449"/>
      <c r="C172" s="450"/>
      <c r="D172" s="450"/>
      <c r="E172" s="451"/>
      <c r="F172" s="70"/>
    </row>
    <row r="173" spans="1:6" x14ac:dyDescent="0.25">
      <c r="A173" s="381" t="s">
        <v>66</v>
      </c>
      <c r="B173" s="449" t="s">
        <v>35</v>
      </c>
      <c r="C173" s="450"/>
      <c r="D173" s="450"/>
      <c r="E173" s="451"/>
      <c r="F173" s="70">
        <f>F41</f>
        <v>0</v>
      </c>
    </row>
    <row r="174" spans="1:6" x14ac:dyDescent="0.25">
      <c r="A174" s="381"/>
      <c r="B174" s="449"/>
      <c r="C174" s="450"/>
      <c r="D174" s="450"/>
      <c r="E174" s="451"/>
      <c r="F174" s="70"/>
    </row>
    <row r="175" spans="1:6" x14ac:dyDescent="0.25">
      <c r="A175" s="381" t="s">
        <v>80</v>
      </c>
      <c r="B175" s="449" t="s">
        <v>141</v>
      </c>
      <c r="C175" s="450"/>
      <c r="D175" s="450"/>
      <c r="E175" s="451"/>
      <c r="F175" s="70">
        <f>F54</f>
        <v>0</v>
      </c>
    </row>
    <row r="176" spans="1:6" x14ac:dyDescent="0.25">
      <c r="A176" s="381"/>
      <c r="B176" s="449"/>
      <c r="C176" s="450"/>
      <c r="D176" s="450"/>
      <c r="E176" s="451"/>
      <c r="F176" s="70"/>
    </row>
    <row r="177" spans="1:6" x14ac:dyDescent="0.25">
      <c r="A177" s="381" t="s">
        <v>91</v>
      </c>
      <c r="B177" s="449" t="s">
        <v>142</v>
      </c>
      <c r="C177" s="450"/>
      <c r="D177" s="450"/>
      <c r="E177" s="451"/>
      <c r="F177" s="70">
        <f>F85</f>
        <v>0</v>
      </c>
    </row>
    <row r="178" spans="1:6" x14ac:dyDescent="0.25">
      <c r="A178" s="381"/>
      <c r="B178" s="449"/>
      <c r="C178" s="450"/>
      <c r="D178" s="450"/>
      <c r="E178" s="451"/>
      <c r="F178" s="70"/>
    </row>
    <row r="179" spans="1:6" x14ac:dyDescent="0.25">
      <c r="A179" s="381" t="s">
        <v>119</v>
      </c>
      <c r="B179" s="449" t="s">
        <v>120</v>
      </c>
      <c r="C179" s="450"/>
      <c r="D179" s="450"/>
      <c r="E179" s="451"/>
      <c r="F179" s="70">
        <f>F99</f>
        <v>0</v>
      </c>
    </row>
    <row r="180" spans="1:6" x14ac:dyDescent="0.25">
      <c r="A180" s="381"/>
      <c r="B180" s="449"/>
      <c r="C180" s="450"/>
      <c r="D180" s="450"/>
      <c r="E180" s="451"/>
      <c r="F180" s="70"/>
    </row>
    <row r="181" spans="1:6" x14ac:dyDescent="0.25">
      <c r="A181" s="381" t="s">
        <v>131</v>
      </c>
      <c r="B181" s="449" t="s">
        <v>132</v>
      </c>
      <c r="C181" s="450"/>
      <c r="D181" s="450"/>
      <c r="E181" s="451"/>
      <c r="F181" s="70">
        <f>F165</f>
        <v>0</v>
      </c>
    </row>
    <row r="182" spans="1:6" x14ac:dyDescent="0.25">
      <c r="A182" s="381"/>
      <c r="B182" s="449"/>
      <c r="C182" s="450"/>
      <c r="D182" s="450"/>
      <c r="E182" s="451"/>
      <c r="F182" s="70"/>
    </row>
    <row r="183" spans="1:6" x14ac:dyDescent="0.25">
      <c r="A183" s="382"/>
      <c r="B183" s="449" t="s">
        <v>33</v>
      </c>
      <c r="C183" s="450"/>
      <c r="D183" s="450"/>
      <c r="E183" s="451" t="s">
        <v>143</v>
      </c>
      <c r="F183" s="70">
        <f>SUM(F171:F182)</f>
        <v>0</v>
      </c>
    </row>
    <row r="184" spans="1:6" x14ac:dyDescent="0.25">
      <c r="A184" s="380"/>
      <c r="B184" s="19"/>
      <c r="C184" s="11"/>
      <c r="D184" s="14"/>
      <c r="E184" s="14"/>
      <c r="F184" s="14"/>
    </row>
    <row r="185" spans="1:6" x14ac:dyDescent="0.25">
      <c r="A185" s="370"/>
      <c r="B185" s="16"/>
      <c r="C185" s="11"/>
      <c r="D185" s="6"/>
      <c r="E185" s="6"/>
      <c r="F185" s="6"/>
    </row>
  </sheetData>
  <mergeCells count="15">
    <mergeCell ref="B183:E183"/>
    <mergeCell ref="B180:E180"/>
    <mergeCell ref="A4:A5"/>
    <mergeCell ref="B4:B5"/>
    <mergeCell ref="B171:E171"/>
    <mergeCell ref="B172:E172"/>
    <mergeCell ref="B181:E181"/>
    <mergeCell ref="B182:E182"/>
    <mergeCell ref="B177:E177"/>
    <mergeCell ref="B178:E178"/>
    <mergeCell ref="B179:E179"/>
    <mergeCell ref="B173:E173"/>
    <mergeCell ref="B174:E174"/>
    <mergeCell ref="B175:E175"/>
    <mergeCell ref="B176:E176"/>
  </mergeCells>
  <phoneticPr fontId="43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&amp;L&amp;8Predračun - Obvozna cesta Lipce Črna vas&amp;R&amp;8&amp;P od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8"/>
  <sheetViews>
    <sheetView view="pageBreakPreview" topLeftCell="A61" zoomScaleNormal="115" zoomScaleSheetLayoutView="100" workbookViewId="0">
      <selection activeCell="E63" sqref="E63:E71"/>
    </sheetView>
  </sheetViews>
  <sheetFormatPr defaultRowHeight="15" x14ac:dyDescent="0.25"/>
  <cols>
    <col min="1" max="1" width="6.140625" customWidth="1"/>
    <col min="2" max="2" width="40.5703125" customWidth="1"/>
    <col min="3" max="3" width="8" customWidth="1"/>
    <col min="4" max="4" width="9.140625" style="111"/>
    <col min="5" max="5" width="10.28515625" style="111" customWidth="1"/>
    <col min="6" max="6" width="13" style="111" customWidth="1"/>
  </cols>
  <sheetData>
    <row r="1" spans="1:6" x14ac:dyDescent="0.25">
      <c r="A1" s="24" t="s">
        <v>263</v>
      </c>
      <c r="B1" s="21"/>
      <c r="C1" s="22"/>
      <c r="D1" s="23"/>
      <c r="E1" s="23"/>
      <c r="F1" s="23"/>
    </row>
    <row r="2" spans="1:6" x14ac:dyDescent="0.25">
      <c r="A2" s="24"/>
      <c r="B2" s="21"/>
      <c r="C2" s="22"/>
      <c r="D2" s="23"/>
      <c r="E2" s="23"/>
      <c r="F2" s="23"/>
    </row>
    <row r="3" spans="1:6" ht="25.5" x14ac:dyDescent="0.25">
      <c r="A3" s="442" t="s">
        <v>45</v>
      </c>
      <c r="B3" s="444" t="s">
        <v>46</v>
      </c>
      <c r="C3" s="57" t="s">
        <v>47</v>
      </c>
      <c r="D3" s="59" t="s">
        <v>48</v>
      </c>
      <c r="E3" s="56" t="s">
        <v>260</v>
      </c>
      <c r="F3" s="56" t="s">
        <v>258</v>
      </c>
    </row>
    <row r="4" spans="1:6" x14ac:dyDescent="0.25">
      <c r="A4" s="443"/>
      <c r="B4" s="445"/>
      <c r="C4" s="57">
        <v>1</v>
      </c>
      <c r="D4" s="58">
        <v>2</v>
      </c>
      <c r="E4" s="58">
        <v>3</v>
      </c>
      <c r="F4" s="59" t="s">
        <v>257</v>
      </c>
    </row>
    <row r="5" spans="1:6" x14ac:dyDescent="0.25">
      <c r="A5" s="112"/>
      <c r="B5" s="113"/>
      <c r="C5" s="114"/>
      <c r="D5" s="115"/>
      <c r="E5" s="115"/>
      <c r="F5" s="115"/>
    </row>
    <row r="6" spans="1:6" x14ac:dyDescent="0.25">
      <c r="A6" s="25">
        <v>1</v>
      </c>
      <c r="B6" s="116" t="s">
        <v>140</v>
      </c>
      <c r="C6" s="26"/>
      <c r="D6" s="27"/>
      <c r="E6" s="27"/>
      <c r="F6" s="27"/>
    </row>
    <row r="7" spans="1:6" ht="25.5" x14ac:dyDescent="0.25">
      <c r="A7" s="318" t="s">
        <v>49</v>
      </c>
      <c r="B7" s="118" t="s">
        <v>329</v>
      </c>
      <c r="C7" s="119" t="s">
        <v>55</v>
      </c>
      <c r="D7" s="120">
        <v>21</v>
      </c>
      <c r="E7" s="120"/>
      <c r="F7" s="277">
        <f>ROUND($D7*E7,2)</f>
        <v>0</v>
      </c>
    </row>
    <row r="8" spans="1:6" x14ac:dyDescent="0.25">
      <c r="A8" s="319">
        <v>1</v>
      </c>
      <c r="B8" s="320" t="s">
        <v>144</v>
      </c>
      <c r="C8" s="321"/>
      <c r="D8" s="322"/>
      <c r="E8" s="323"/>
      <c r="F8" s="324">
        <f>SUM(F7:F7)</f>
        <v>0</v>
      </c>
    </row>
    <row r="9" spans="1:6" x14ac:dyDescent="0.25">
      <c r="A9" s="123"/>
      <c r="B9" s="124"/>
      <c r="C9" s="26"/>
      <c r="D9" s="109"/>
      <c r="E9" s="27"/>
      <c r="F9" s="125"/>
    </row>
    <row r="10" spans="1:6" x14ac:dyDescent="0.25">
      <c r="A10" s="126">
        <v>2</v>
      </c>
      <c r="B10" s="116" t="s">
        <v>67</v>
      </c>
      <c r="C10" s="26"/>
      <c r="D10" s="109"/>
      <c r="E10" s="27"/>
      <c r="F10" s="27"/>
    </row>
    <row r="11" spans="1:6" ht="89.25" x14ac:dyDescent="0.25">
      <c r="A11" s="325" t="s">
        <v>68</v>
      </c>
      <c r="B11" s="127" t="s">
        <v>330</v>
      </c>
      <c r="C11" s="119" t="s">
        <v>34</v>
      </c>
      <c r="D11" s="120">
        <v>718</v>
      </c>
      <c r="E11" s="120"/>
      <c r="F11" s="277">
        <f>ROUND($D11*E11,2)</f>
        <v>0</v>
      </c>
    </row>
    <row r="12" spans="1:6" ht="25.5" x14ac:dyDescent="0.25">
      <c r="A12" s="325" t="s">
        <v>70</v>
      </c>
      <c r="B12" s="127" t="s">
        <v>145</v>
      </c>
      <c r="C12" s="119" t="s">
        <v>21</v>
      </c>
      <c r="D12" s="120">
        <v>136</v>
      </c>
      <c r="E12" s="120"/>
      <c r="F12" s="277">
        <f>ROUND($D12*E12,2)</f>
        <v>0</v>
      </c>
    </row>
    <row r="13" spans="1:6" ht="76.5" x14ac:dyDescent="0.25">
      <c r="A13" s="326" t="s">
        <v>71</v>
      </c>
      <c r="B13" s="128" t="s">
        <v>266</v>
      </c>
      <c r="C13" s="119" t="s">
        <v>34</v>
      </c>
      <c r="D13" s="120">
        <v>40</v>
      </c>
      <c r="E13" s="120"/>
      <c r="F13" s="277">
        <f>ROUND($D13*E13,2)</f>
        <v>0</v>
      </c>
    </row>
    <row r="14" spans="1:6" ht="63.75" x14ac:dyDescent="0.25">
      <c r="A14" s="327" t="s">
        <v>72</v>
      </c>
      <c r="B14" s="129" t="s">
        <v>265</v>
      </c>
      <c r="C14" s="130" t="s">
        <v>34</v>
      </c>
      <c r="D14" s="131">
        <v>4</v>
      </c>
      <c r="E14" s="131"/>
      <c r="F14" s="277">
        <f>ROUND($D14*E14,2)</f>
        <v>0</v>
      </c>
    </row>
    <row r="15" spans="1:6" x14ac:dyDescent="0.25">
      <c r="A15" s="328" t="s">
        <v>73</v>
      </c>
      <c r="B15" s="129" t="s">
        <v>331</v>
      </c>
      <c r="C15" s="130"/>
      <c r="D15" s="131"/>
      <c r="E15" s="131"/>
      <c r="F15" s="277"/>
    </row>
    <row r="16" spans="1:6" ht="26.25" x14ac:dyDescent="0.25">
      <c r="A16" s="327"/>
      <c r="B16" s="352" t="s">
        <v>332</v>
      </c>
      <c r="C16" s="353" t="s">
        <v>21</v>
      </c>
      <c r="D16" s="354">
        <v>480</v>
      </c>
      <c r="E16" s="355"/>
      <c r="F16" s="277">
        <f t="shared" ref="F16:F18" si="0">ROUND($D16*E16,2)</f>
        <v>0</v>
      </c>
    </row>
    <row r="17" spans="1:6" ht="26.25" x14ac:dyDescent="0.25">
      <c r="A17" s="327"/>
      <c r="B17" s="352" t="s">
        <v>333</v>
      </c>
      <c r="C17" s="353" t="s">
        <v>160</v>
      </c>
      <c r="D17" s="354">
        <v>1450</v>
      </c>
      <c r="E17" s="355"/>
      <c r="F17" s="277">
        <f t="shared" si="0"/>
        <v>0</v>
      </c>
    </row>
    <row r="18" spans="1:6" ht="51.75" x14ac:dyDescent="0.25">
      <c r="A18" s="327"/>
      <c r="B18" s="352" t="s">
        <v>334</v>
      </c>
      <c r="C18" s="356" t="s">
        <v>149</v>
      </c>
      <c r="D18" s="357">
        <v>720</v>
      </c>
      <c r="E18" s="358"/>
      <c r="F18" s="277">
        <f t="shared" si="0"/>
        <v>0</v>
      </c>
    </row>
    <row r="19" spans="1:6" x14ac:dyDescent="0.25">
      <c r="A19" s="327"/>
      <c r="B19" s="129"/>
      <c r="C19" s="130"/>
      <c r="D19" s="131"/>
      <c r="E19" s="131"/>
      <c r="F19" s="277"/>
    </row>
    <row r="20" spans="1:6" x14ac:dyDescent="0.25">
      <c r="A20" s="319" t="s">
        <v>146</v>
      </c>
      <c r="B20" s="320" t="s">
        <v>147</v>
      </c>
      <c r="C20" s="321"/>
      <c r="D20" s="322"/>
      <c r="E20" s="323"/>
      <c r="F20" s="324">
        <f>SUM(F11:F19)</f>
        <v>0</v>
      </c>
    </row>
    <row r="21" spans="1:6" x14ac:dyDescent="0.25">
      <c r="A21" s="132"/>
      <c r="B21" s="133"/>
      <c r="C21" s="26"/>
      <c r="D21" s="109"/>
      <c r="E21" s="27"/>
      <c r="F21" s="30"/>
    </row>
    <row r="22" spans="1:6" x14ac:dyDescent="0.25">
      <c r="A22" s="29">
        <v>4</v>
      </c>
      <c r="B22" s="134" t="s">
        <v>148</v>
      </c>
      <c r="C22" s="26"/>
      <c r="D22" s="109"/>
      <c r="E22" s="27"/>
      <c r="F22" s="30"/>
    </row>
    <row r="23" spans="1:6" ht="89.25" x14ac:dyDescent="0.25">
      <c r="A23" s="325" t="s">
        <v>93</v>
      </c>
      <c r="B23" s="127" t="s">
        <v>264</v>
      </c>
      <c r="C23" s="119" t="s">
        <v>21</v>
      </c>
      <c r="D23" s="120">
        <v>1.5</v>
      </c>
      <c r="E23" s="120"/>
      <c r="F23" s="277">
        <f t="shared" ref="F23:F30" si="1">ROUND($D23*E23,2)</f>
        <v>0</v>
      </c>
    </row>
    <row r="24" spans="1:6" ht="102" x14ac:dyDescent="0.25">
      <c r="A24" s="325" t="s">
        <v>94</v>
      </c>
      <c r="B24" s="127" t="s">
        <v>359</v>
      </c>
      <c r="C24" s="119" t="s">
        <v>149</v>
      </c>
      <c r="D24" s="120">
        <v>73</v>
      </c>
      <c r="E24" s="120"/>
      <c r="F24" s="277">
        <f t="shared" si="1"/>
        <v>0</v>
      </c>
    </row>
    <row r="25" spans="1:6" ht="102" x14ac:dyDescent="0.25">
      <c r="A25" s="325" t="s">
        <v>95</v>
      </c>
      <c r="B25" s="127" t="s">
        <v>358</v>
      </c>
      <c r="C25" s="119" t="s">
        <v>149</v>
      </c>
      <c r="D25" s="120">
        <v>78</v>
      </c>
      <c r="E25" s="120"/>
      <c r="F25" s="277">
        <f t="shared" si="1"/>
        <v>0</v>
      </c>
    </row>
    <row r="26" spans="1:6" ht="102" x14ac:dyDescent="0.25">
      <c r="A26" s="325" t="s">
        <v>96</v>
      </c>
      <c r="B26" s="118" t="s">
        <v>335</v>
      </c>
      <c r="C26" s="119" t="s">
        <v>149</v>
      </c>
      <c r="D26" s="120">
        <v>8</v>
      </c>
      <c r="E26" s="120"/>
      <c r="F26" s="277">
        <f t="shared" si="1"/>
        <v>0</v>
      </c>
    </row>
    <row r="27" spans="1:6" ht="63.75" x14ac:dyDescent="0.25">
      <c r="A27" s="325" t="s">
        <v>97</v>
      </c>
      <c r="B27" s="329" t="s">
        <v>336</v>
      </c>
      <c r="C27" s="119" t="s">
        <v>55</v>
      </c>
      <c r="D27" s="120">
        <v>16</v>
      </c>
      <c r="E27" s="120"/>
      <c r="F27" s="277">
        <f t="shared" si="1"/>
        <v>0</v>
      </c>
    </row>
    <row r="28" spans="1:6" ht="76.5" x14ac:dyDescent="0.25">
      <c r="A28" s="325" t="s">
        <v>98</v>
      </c>
      <c r="B28" s="127" t="s">
        <v>267</v>
      </c>
      <c r="C28" s="119" t="s">
        <v>150</v>
      </c>
      <c r="D28" s="120">
        <v>8.8000000000000007</v>
      </c>
      <c r="E28" s="120"/>
      <c r="F28" s="277">
        <f t="shared" si="1"/>
        <v>0</v>
      </c>
    </row>
    <row r="29" spans="1:6" ht="76.5" x14ac:dyDescent="0.25">
      <c r="A29" s="325" t="s">
        <v>99</v>
      </c>
      <c r="B29" s="127" t="s">
        <v>268</v>
      </c>
      <c r="C29" s="119" t="s">
        <v>151</v>
      </c>
      <c r="D29" s="120">
        <v>6</v>
      </c>
      <c r="E29" s="120"/>
      <c r="F29" s="277">
        <f t="shared" si="1"/>
        <v>0</v>
      </c>
    </row>
    <row r="30" spans="1:6" ht="63.75" x14ac:dyDescent="0.25">
      <c r="A30" s="325" t="s">
        <v>100</v>
      </c>
      <c r="B30" s="127" t="s">
        <v>337</v>
      </c>
      <c r="C30" s="119" t="s">
        <v>55</v>
      </c>
      <c r="D30" s="120">
        <v>1</v>
      </c>
      <c r="E30" s="120"/>
      <c r="F30" s="277">
        <f t="shared" si="1"/>
        <v>0</v>
      </c>
    </row>
    <row r="31" spans="1:6" x14ac:dyDescent="0.25">
      <c r="A31" s="319">
        <v>4</v>
      </c>
      <c r="B31" s="320" t="s">
        <v>152</v>
      </c>
      <c r="C31" s="330"/>
      <c r="D31" s="331"/>
      <c r="E31" s="324"/>
      <c r="F31" s="324">
        <f>SUM(F23:F30)</f>
        <v>0</v>
      </c>
    </row>
    <row r="32" spans="1:6" x14ac:dyDescent="0.25">
      <c r="A32" s="135"/>
      <c r="B32" s="118"/>
      <c r="C32" s="119"/>
      <c r="D32" s="136"/>
      <c r="E32" s="27"/>
      <c r="F32" s="125"/>
    </row>
    <row r="33" spans="1:6" x14ac:dyDescent="0.25">
      <c r="A33" s="25">
        <v>5</v>
      </c>
      <c r="B33" s="116" t="s">
        <v>153</v>
      </c>
      <c r="C33" s="26"/>
      <c r="D33" s="109"/>
      <c r="E33" s="27"/>
      <c r="F33" s="27"/>
    </row>
    <row r="34" spans="1:6" x14ac:dyDescent="0.25">
      <c r="A34" s="137" t="s">
        <v>121</v>
      </c>
      <c r="B34" s="138" t="s">
        <v>154</v>
      </c>
      <c r="C34" s="26"/>
      <c r="D34" s="109"/>
      <c r="E34" s="27"/>
      <c r="F34" s="27"/>
    </row>
    <row r="35" spans="1:6" x14ac:dyDescent="0.25">
      <c r="A35" s="325" t="s">
        <v>338</v>
      </c>
      <c r="B35" s="118" t="s">
        <v>155</v>
      </c>
      <c r="C35" s="119" t="s">
        <v>21</v>
      </c>
      <c r="D35" s="120">
        <v>40</v>
      </c>
      <c r="E35" s="120"/>
      <c r="F35" s="120">
        <f>D35*E35</f>
        <v>0</v>
      </c>
    </row>
    <row r="36" spans="1:6" x14ac:dyDescent="0.25">
      <c r="A36" s="325" t="s">
        <v>339</v>
      </c>
      <c r="B36" s="124" t="s">
        <v>156</v>
      </c>
      <c r="C36" s="119" t="s">
        <v>21</v>
      </c>
      <c r="D36" s="120">
        <v>68</v>
      </c>
      <c r="E36" s="120"/>
      <c r="F36" s="120">
        <f>D36*E36</f>
        <v>0</v>
      </c>
    </row>
    <row r="37" spans="1:6" ht="51" x14ac:dyDescent="0.25">
      <c r="A37" s="325" t="s">
        <v>340</v>
      </c>
      <c r="B37" s="127" t="s">
        <v>269</v>
      </c>
      <c r="C37" s="119" t="s">
        <v>21</v>
      </c>
      <c r="D37" s="120">
        <v>115</v>
      </c>
      <c r="E37" s="120"/>
      <c r="F37" s="120">
        <f>D37*E37</f>
        <v>0</v>
      </c>
    </row>
    <row r="38" spans="1:6" x14ac:dyDescent="0.25">
      <c r="A38" s="139" t="s">
        <v>121</v>
      </c>
      <c r="B38" s="140" t="s">
        <v>157</v>
      </c>
      <c r="C38" s="141"/>
      <c r="D38" s="110"/>
      <c r="E38" s="31"/>
      <c r="F38" s="31">
        <f>SUM(F35:F37)</f>
        <v>0</v>
      </c>
    </row>
    <row r="39" spans="1:6" x14ac:dyDescent="0.25">
      <c r="A39" s="139"/>
      <c r="B39" s="140"/>
      <c r="C39" s="141"/>
      <c r="D39" s="110"/>
      <c r="E39" s="31"/>
      <c r="F39" s="31"/>
    </row>
    <row r="40" spans="1:6" x14ac:dyDescent="0.25">
      <c r="A40" s="137" t="s">
        <v>122</v>
      </c>
      <c r="B40" s="138" t="s">
        <v>158</v>
      </c>
      <c r="C40" s="26"/>
      <c r="D40" s="109"/>
      <c r="E40" s="27"/>
      <c r="F40" s="27"/>
    </row>
    <row r="41" spans="1:6" ht="51" x14ac:dyDescent="0.25">
      <c r="A41" s="332" t="s">
        <v>341</v>
      </c>
      <c r="B41" s="128" t="s">
        <v>159</v>
      </c>
      <c r="C41" s="119" t="s">
        <v>160</v>
      </c>
      <c r="D41" s="120">
        <v>1390</v>
      </c>
      <c r="E41" s="120"/>
      <c r="F41" s="277">
        <f>ROUND($D41*E41,2)</f>
        <v>0</v>
      </c>
    </row>
    <row r="42" spans="1:6" ht="51" x14ac:dyDescent="0.25">
      <c r="A42" s="326" t="s">
        <v>342</v>
      </c>
      <c r="B42" s="128" t="s">
        <v>161</v>
      </c>
      <c r="C42" s="119" t="s">
        <v>160</v>
      </c>
      <c r="D42" s="120">
        <v>292</v>
      </c>
      <c r="E42" s="120"/>
      <c r="F42" s="277">
        <f>ROUND($D42*E42,2)</f>
        <v>0</v>
      </c>
    </row>
    <row r="43" spans="1:6" x14ac:dyDescent="0.25">
      <c r="A43" s="139" t="s">
        <v>122</v>
      </c>
      <c r="B43" s="140" t="s">
        <v>162</v>
      </c>
      <c r="C43" s="141"/>
      <c r="D43" s="110"/>
      <c r="E43" s="31"/>
      <c r="F43" s="31">
        <f>SUM(F41:F42)</f>
        <v>0</v>
      </c>
    </row>
    <row r="44" spans="1:6" x14ac:dyDescent="0.25">
      <c r="A44" s="139"/>
      <c r="B44" s="140"/>
      <c r="C44" s="141"/>
      <c r="D44" s="110"/>
      <c r="E44" s="31"/>
      <c r="F44" s="31"/>
    </row>
    <row r="45" spans="1:6" x14ac:dyDescent="0.25">
      <c r="A45" s="137" t="s">
        <v>123</v>
      </c>
      <c r="B45" s="138" t="s">
        <v>163</v>
      </c>
      <c r="C45" s="26"/>
      <c r="D45" s="109"/>
      <c r="E45" s="27"/>
      <c r="F45" s="27"/>
    </row>
    <row r="46" spans="1:6" ht="27" x14ac:dyDescent="0.25">
      <c r="A46" s="325" t="s">
        <v>343</v>
      </c>
      <c r="B46" s="127" t="s">
        <v>164</v>
      </c>
      <c r="C46" s="119" t="s">
        <v>34</v>
      </c>
      <c r="D46" s="120">
        <v>25</v>
      </c>
      <c r="E46" s="120"/>
      <c r="F46" s="277">
        <f>ROUND($D46*E46,2)</f>
        <v>0</v>
      </c>
    </row>
    <row r="47" spans="1:6" ht="63.75" x14ac:dyDescent="0.25">
      <c r="A47" s="325" t="s">
        <v>344</v>
      </c>
      <c r="B47" s="127" t="s">
        <v>270</v>
      </c>
      <c r="C47" s="119" t="s">
        <v>34</v>
      </c>
      <c r="D47" s="120">
        <v>87.2</v>
      </c>
      <c r="E47" s="120"/>
      <c r="F47" s="277">
        <f>ROUND($D47*E47,2)</f>
        <v>0</v>
      </c>
    </row>
    <row r="48" spans="1:6" ht="63.75" x14ac:dyDescent="0.25">
      <c r="A48" s="325" t="s">
        <v>345</v>
      </c>
      <c r="B48" s="128" t="s">
        <v>271</v>
      </c>
      <c r="C48" s="119" t="s">
        <v>34</v>
      </c>
      <c r="D48" s="120">
        <v>32</v>
      </c>
      <c r="E48" s="120"/>
      <c r="F48" s="277">
        <f>ROUND($D48*E48,2)</f>
        <v>0</v>
      </c>
    </row>
    <row r="49" spans="1:6" ht="25.5" x14ac:dyDescent="0.25">
      <c r="A49" s="325" t="s">
        <v>346</v>
      </c>
      <c r="B49" s="127" t="s">
        <v>165</v>
      </c>
      <c r="C49" s="119" t="s">
        <v>34</v>
      </c>
      <c r="D49" s="120">
        <v>21</v>
      </c>
      <c r="E49" s="120"/>
      <c r="F49" s="277">
        <f>ROUND($D49*E49,2)</f>
        <v>0</v>
      </c>
    </row>
    <row r="50" spans="1:6" x14ac:dyDescent="0.25">
      <c r="A50" s="139" t="s">
        <v>123</v>
      </c>
      <c r="B50" s="140" t="s">
        <v>166</v>
      </c>
      <c r="C50" s="141"/>
      <c r="D50" s="110"/>
      <c r="E50" s="31"/>
      <c r="F50" s="31">
        <f>SUM(F46:F49)</f>
        <v>0</v>
      </c>
    </row>
    <row r="51" spans="1:6" x14ac:dyDescent="0.25">
      <c r="A51" s="139"/>
      <c r="B51" s="140"/>
      <c r="C51" s="141"/>
      <c r="D51" s="110"/>
      <c r="E51" s="31"/>
      <c r="F51" s="31"/>
    </row>
    <row r="52" spans="1:6" x14ac:dyDescent="0.25">
      <c r="A52" s="142" t="s">
        <v>124</v>
      </c>
      <c r="B52" s="138" t="s">
        <v>167</v>
      </c>
      <c r="C52" s="141"/>
      <c r="D52" s="110"/>
      <c r="E52" s="31"/>
      <c r="F52" s="31"/>
    </row>
    <row r="53" spans="1:6" ht="102" x14ac:dyDescent="0.25">
      <c r="A53" s="325" t="s">
        <v>347</v>
      </c>
      <c r="B53" s="127" t="s">
        <v>357</v>
      </c>
      <c r="C53" s="119" t="s">
        <v>34</v>
      </c>
      <c r="D53" s="120">
        <v>355</v>
      </c>
      <c r="E53" s="120"/>
      <c r="F53" s="277">
        <f>ROUND($D53*E53,2)</f>
        <v>0</v>
      </c>
    </row>
    <row r="54" spans="1:6" ht="25.5" x14ac:dyDescent="0.25">
      <c r="A54" s="143" t="s">
        <v>124</v>
      </c>
      <c r="B54" s="140" t="s">
        <v>168</v>
      </c>
      <c r="C54" s="141"/>
      <c r="D54" s="110"/>
      <c r="E54" s="31"/>
      <c r="F54" s="31">
        <f>SUM(F53:F53)</f>
        <v>0</v>
      </c>
    </row>
    <row r="55" spans="1:6" x14ac:dyDescent="0.25">
      <c r="A55" s="143"/>
      <c r="B55" s="140"/>
      <c r="C55" s="141"/>
      <c r="D55" s="110"/>
      <c r="E55" s="31"/>
      <c r="F55" s="31"/>
    </row>
    <row r="56" spans="1:6" x14ac:dyDescent="0.25">
      <c r="A56" s="137" t="s">
        <v>128</v>
      </c>
      <c r="B56" s="138" t="s">
        <v>169</v>
      </c>
      <c r="C56" s="141"/>
      <c r="D56" s="110"/>
      <c r="E56" s="31"/>
      <c r="F56" s="31"/>
    </row>
    <row r="57" spans="1:6" ht="63.75" x14ac:dyDescent="0.25">
      <c r="A57" s="325" t="s">
        <v>348</v>
      </c>
      <c r="B57" s="127" t="s">
        <v>272</v>
      </c>
      <c r="C57" s="119" t="s">
        <v>149</v>
      </c>
      <c r="D57" s="120">
        <v>70.5</v>
      </c>
      <c r="E57" s="120"/>
      <c r="F57" s="277">
        <f>ROUND($D57*E57,2)</f>
        <v>0</v>
      </c>
    </row>
    <row r="58" spans="1:6" ht="25.5" x14ac:dyDescent="0.25">
      <c r="A58" s="326" t="s">
        <v>349</v>
      </c>
      <c r="B58" s="121" t="s">
        <v>170</v>
      </c>
      <c r="C58" s="119" t="s">
        <v>55</v>
      </c>
      <c r="D58" s="120">
        <v>9</v>
      </c>
      <c r="E58" s="120"/>
      <c r="F58" s="277">
        <f>ROUND($D58*E58,2)</f>
        <v>0</v>
      </c>
    </row>
    <row r="59" spans="1:6" ht="25.5" x14ac:dyDescent="0.25">
      <c r="A59" s="326" t="s">
        <v>350</v>
      </c>
      <c r="B59" s="121" t="s">
        <v>171</v>
      </c>
      <c r="C59" s="119" t="s">
        <v>55</v>
      </c>
      <c r="D59" s="120">
        <v>1</v>
      </c>
      <c r="E59" s="120"/>
      <c r="F59" s="277">
        <f>ROUND($D59*E59,2)</f>
        <v>0</v>
      </c>
    </row>
    <row r="60" spans="1:6" x14ac:dyDescent="0.25">
      <c r="A60" s="139" t="s">
        <v>128</v>
      </c>
      <c r="B60" s="140" t="s">
        <v>172</v>
      </c>
      <c r="C60" s="141"/>
      <c r="D60" s="110"/>
      <c r="E60" s="31"/>
      <c r="F60" s="31">
        <f>SUM(F57:F59)</f>
        <v>0</v>
      </c>
    </row>
    <row r="61" spans="1:6" x14ac:dyDescent="0.25">
      <c r="A61" s="139"/>
      <c r="B61" s="140"/>
      <c r="C61" s="141"/>
      <c r="D61" s="110"/>
      <c r="E61" s="31"/>
      <c r="F61" s="31"/>
    </row>
    <row r="62" spans="1:6" x14ac:dyDescent="0.25">
      <c r="A62" s="144" t="s">
        <v>129</v>
      </c>
      <c r="B62" s="145" t="s">
        <v>173</v>
      </c>
      <c r="C62" s="146"/>
      <c r="D62" s="110"/>
      <c r="E62" s="31"/>
      <c r="F62" s="31"/>
    </row>
    <row r="63" spans="1:6" ht="25.5" x14ac:dyDescent="0.25">
      <c r="A63" s="326" t="s">
        <v>351</v>
      </c>
      <c r="B63" s="333" t="s">
        <v>174</v>
      </c>
      <c r="C63" s="119" t="s">
        <v>21</v>
      </c>
      <c r="D63" s="120">
        <v>5</v>
      </c>
      <c r="E63" s="120"/>
      <c r="F63" s="277">
        <f>ROUND($D63*E63,2)</f>
        <v>0</v>
      </c>
    </row>
    <row r="64" spans="1:6" ht="25.5" x14ac:dyDescent="0.25">
      <c r="A64" s="325" t="s">
        <v>352</v>
      </c>
      <c r="B64" s="129" t="s">
        <v>175</v>
      </c>
      <c r="C64" s="119" t="s">
        <v>149</v>
      </c>
      <c r="D64" s="120">
        <v>11.5</v>
      </c>
      <c r="E64" s="120"/>
      <c r="F64" s="277">
        <f>ROUND($D64*E64,2)</f>
        <v>0</v>
      </c>
    </row>
    <row r="65" spans="1:6" ht="25.5" x14ac:dyDescent="0.25">
      <c r="A65" s="325" t="s">
        <v>353</v>
      </c>
      <c r="B65" s="129" t="s">
        <v>176</v>
      </c>
      <c r="C65" s="119" t="s">
        <v>149</v>
      </c>
      <c r="D65" s="120">
        <v>11.5</v>
      </c>
      <c r="E65" s="120"/>
      <c r="F65" s="277">
        <f>ROUND($D65*E65,2)</f>
        <v>0</v>
      </c>
    </row>
    <row r="66" spans="1:6" ht="38.25" x14ac:dyDescent="0.25">
      <c r="A66" s="325" t="s">
        <v>354</v>
      </c>
      <c r="B66" s="129" t="s">
        <v>355</v>
      </c>
      <c r="C66" s="119" t="s">
        <v>149</v>
      </c>
      <c r="D66" s="120">
        <v>11.5</v>
      </c>
      <c r="E66" s="120"/>
      <c r="F66" s="277">
        <f>ROUND($D66*E66,2)</f>
        <v>0</v>
      </c>
    </row>
    <row r="67" spans="1:6" x14ac:dyDescent="0.25">
      <c r="A67" s="147" t="s">
        <v>129</v>
      </c>
      <c r="B67" s="148" t="s">
        <v>177</v>
      </c>
      <c r="C67" s="141"/>
      <c r="D67" s="110"/>
      <c r="E67" s="31"/>
      <c r="F67" s="31">
        <f>SUM(F63:F66)</f>
        <v>0</v>
      </c>
    </row>
    <row r="68" spans="1:6" x14ac:dyDescent="0.25">
      <c r="A68" s="319">
        <v>5</v>
      </c>
      <c r="B68" s="320" t="s">
        <v>178</v>
      </c>
      <c r="C68" s="321"/>
      <c r="D68" s="322"/>
      <c r="E68" s="323"/>
      <c r="F68" s="324">
        <f>F38+F43+F50+F54+F60+F67</f>
        <v>0</v>
      </c>
    </row>
    <row r="69" spans="1:6" x14ac:dyDescent="0.25">
      <c r="A69" s="29"/>
      <c r="B69" s="122"/>
      <c r="C69" s="26"/>
      <c r="D69" s="109"/>
      <c r="E69" s="27"/>
      <c r="F69" s="125"/>
    </row>
    <row r="70" spans="1:6" x14ac:dyDescent="0.25">
      <c r="A70" s="25">
        <v>7</v>
      </c>
      <c r="B70" s="116" t="s">
        <v>132</v>
      </c>
      <c r="C70" s="26"/>
      <c r="D70" s="109"/>
      <c r="E70" s="27"/>
      <c r="F70" s="27"/>
    </row>
    <row r="71" spans="1:6" ht="39" x14ac:dyDescent="0.25">
      <c r="A71" s="326" t="s">
        <v>356</v>
      </c>
      <c r="B71" s="36" t="s">
        <v>17</v>
      </c>
      <c r="C71" s="34" t="s">
        <v>187</v>
      </c>
      <c r="D71" s="120">
        <v>1</v>
      </c>
      <c r="E71" s="120"/>
      <c r="F71" s="277">
        <f>ROUND($D71*E71,2)</f>
        <v>0</v>
      </c>
    </row>
    <row r="72" spans="1:6" x14ac:dyDescent="0.25">
      <c r="A72" s="319">
        <v>7</v>
      </c>
      <c r="B72" s="320" t="s">
        <v>179</v>
      </c>
      <c r="C72" s="321"/>
      <c r="D72" s="322"/>
      <c r="E72" s="323"/>
      <c r="F72" s="324">
        <f>SUM(F71:F71)</f>
        <v>0</v>
      </c>
    </row>
    <row r="75" spans="1:6" x14ac:dyDescent="0.25">
      <c r="B75" s="334" t="s">
        <v>180</v>
      </c>
    </row>
    <row r="76" spans="1:6" x14ac:dyDescent="0.25">
      <c r="A76" s="149"/>
      <c r="B76" s="149"/>
      <c r="C76" s="149"/>
      <c r="D76" s="150"/>
      <c r="E76" s="150"/>
      <c r="F76" s="150"/>
    </row>
    <row r="77" spans="1:6" x14ac:dyDescent="0.25">
      <c r="A77" s="264" t="s">
        <v>43</v>
      </c>
      <c r="B77" s="455" t="s">
        <v>140</v>
      </c>
      <c r="C77" s="455"/>
      <c r="D77" s="455"/>
      <c r="E77" s="455"/>
      <c r="F77" s="151">
        <f>F8</f>
        <v>0</v>
      </c>
    </row>
    <row r="78" spans="1:6" x14ac:dyDescent="0.25">
      <c r="A78" s="264"/>
      <c r="B78" s="455"/>
      <c r="C78" s="455"/>
      <c r="D78" s="455"/>
      <c r="E78" s="455"/>
      <c r="F78" s="151"/>
    </row>
    <row r="79" spans="1:6" x14ac:dyDescent="0.25">
      <c r="A79" s="264" t="s">
        <v>66</v>
      </c>
      <c r="B79" s="455" t="s">
        <v>67</v>
      </c>
      <c r="C79" s="455"/>
      <c r="D79" s="455"/>
      <c r="E79" s="455"/>
      <c r="F79" s="151">
        <f>F20</f>
        <v>0</v>
      </c>
    </row>
    <row r="80" spans="1:6" x14ac:dyDescent="0.25">
      <c r="A80" s="264"/>
      <c r="B80" s="455"/>
      <c r="C80" s="455"/>
      <c r="D80" s="455"/>
      <c r="E80" s="455"/>
      <c r="F80" s="151"/>
    </row>
    <row r="81" spans="1:6" x14ac:dyDescent="0.25">
      <c r="A81" s="264" t="s">
        <v>91</v>
      </c>
      <c r="B81" s="455" t="s">
        <v>148</v>
      </c>
      <c r="C81" s="455"/>
      <c r="D81" s="455"/>
      <c r="E81" s="455"/>
      <c r="F81" s="151">
        <f>F31</f>
        <v>0</v>
      </c>
    </row>
    <row r="82" spans="1:6" x14ac:dyDescent="0.25">
      <c r="A82" s="264"/>
      <c r="B82" s="455"/>
      <c r="C82" s="455"/>
      <c r="D82" s="455"/>
      <c r="E82" s="455"/>
      <c r="F82" s="151"/>
    </row>
    <row r="83" spans="1:6" x14ac:dyDescent="0.25">
      <c r="A83" s="264" t="s">
        <v>119</v>
      </c>
      <c r="B83" s="455" t="s">
        <v>153</v>
      </c>
      <c r="C83" s="455"/>
      <c r="D83" s="455"/>
      <c r="E83" s="455"/>
      <c r="F83" s="151">
        <f>F68</f>
        <v>0</v>
      </c>
    </row>
    <row r="84" spans="1:6" x14ac:dyDescent="0.25">
      <c r="A84" s="264"/>
      <c r="B84" s="455"/>
      <c r="C84" s="455"/>
      <c r="D84" s="455"/>
      <c r="E84" s="455"/>
      <c r="F84" s="151"/>
    </row>
    <row r="85" spans="1:6" x14ac:dyDescent="0.25">
      <c r="A85" s="264" t="s">
        <v>139</v>
      </c>
      <c r="B85" s="455" t="s">
        <v>132</v>
      </c>
      <c r="C85" s="455"/>
      <c r="D85" s="455"/>
      <c r="E85" s="455"/>
      <c r="F85" s="151">
        <f>F72</f>
        <v>0</v>
      </c>
    </row>
    <row r="86" spans="1:6" x14ac:dyDescent="0.25">
      <c r="A86" s="264"/>
      <c r="B86" s="455"/>
      <c r="C86" s="455"/>
      <c r="D86" s="455"/>
      <c r="E86" s="455"/>
      <c r="F86" s="151"/>
    </row>
    <row r="87" spans="1:6" x14ac:dyDescent="0.25">
      <c r="A87" s="264"/>
      <c r="B87" s="455" t="s">
        <v>181</v>
      </c>
      <c r="C87" s="455"/>
      <c r="D87" s="455"/>
      <c r="E87" s="455"/>
      <c r="F87" s="152">
        <f>SUM(F77:F86)</f>
        <v>0</v>
      </c>
    </row>
    <row r="88" spans="1:6" x14ac:dyDescent="0.25">
      <c r="A88" s="24"/>
      <c r="B88" s="21"/>
      <c r="C88" s="22"/>
      <c r="D88" s="23"/>
      <c r="E88" s="23"/>
      <c r="F88" s="23"/>
    </row>
  </sheetData>
  <mergeCells count="13">
    <mergeCell ref="B87:E87"/>
    <mergeCell ref="B80:E80"/>
    <mergeCell ref="B81:E81"/>
    <mergeCell ref="B82:E82"/>
    <mergeCell ref="B83:E83"/>
    <mergeCell ref="B84:E84"/>
    <mergeCell ref="B85:E85"/>
    <mergeCell ref="B86:E86"/>
    <mergeCell ref="A3:A4"/>
    <mergeCell ref="B3:B4"/>
    <mergeCell ref="B78:E78"/>
    <mergeCell ref="B79:E79"/>
    <mergeCell ref="B77:E77"/>
  </mergeCells>
  <phoneticPr fontId="43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&amp;L&amp;8Predračun - Obvozna cesta Lipce-Črna vas&amp;R&amp;8&amp;P od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view="pageBreakPreview" topLeftCell="A13" zoomScaleNormal="100" zoomScaleSheetLayoutView="100" workbookViewId="0">
      <selection activeCell="E20" sqref="E20:E22"/>
    </sheetView>
  </sheetViews>
  <sheetFormatPr defaultRowHeight="15" x14ac:dyDescent="0.25"/>
  <cols>
    <col min="1" max="1" width="5.7109375" style="33" customWidth="1"/>
    <col min="2" max="2" width="36.85546875" style="310" customWidth="1"/>
    <col min="3" max="3" width="9.140625" style="33"/>
    <col min="4" max="4" width="9.140625" style="155"/>
    <col min="5" max="5" width="10.42578125" style="155" customWidth="1"/>
    <col min="6" max="6" width="12.85546875" style="155" customWidth="1"/>
  </cols>
  <sheetData>
    <row r="1" spans="1:6" x14ac:dyDescent="0.25">
      <c r="A1" s="158" t="s">
        <v>273</v>
      </c>
    </row>
    <row r="5" spans="1:6" ht="25.5" x14ac:dyDescent="0.25">
      <c r="A5" s="442" t="s">
        <v>45</v>
      </c>
      <c r="B5" s="460" t="s">
        <v>46</v>
      </c>
      <c r="C5" s="57" t="s">
        <v>47</v>
      </c>
      <c r="D5" s="59" t="s">
        <v>48</v>
      </c>
      <c r="E5" s="56" t="s">
        <v>260</v>
      </c>
      <c r="F5" s="56" t="s">
        <v>258</v>
      </c>
    </row>
    <row r="6" spans="1:6" x14ac:dyDescent="0.25">
      <c r="A6" s="443"/>
      <c r="B6" s="461"/>
      <c r="C6" s="57">
        <v>1</v>
      </c>
      <c r="D6" s="58">
        <v>2</v>
      </c>
      <c r="E6" s="58">
        <v>3</v>
      </c>
      <c r="F6" s="59" t="s">
        <v>257</v>
      </c>
    </row>
    <row r="7" spans="1:6" x14ac:dyDescent="0.25">
      <c r="A7" s="163"/>
      <c r="B7" s="311"/>
      <c r="C7" s="34"/>
      <c r="D7" s="156"/>
      <c r="E7" s="156"/>
      <c r="F7" s="156"/>
    </row>
    <row r="8" spans="1:6" x14ac:dyDescent="0.25">
      <c r="A8" s="35">
        <v>1</v>
      </c>
      <c r="B8" s="312" t="s">
        <v>182</v>
      </c>
      <c r="C8" s="35"/>
      <c r="D8" s="153"/>
      <c r="E8" s="153"/>
      <c r="F8" s="153"/>
    </row>
    <row r="9" spans="1:6" ht="97.5" customHeight="1" x14ac:dyDescent="0.25">
      <c r="A9" s="398" t="s">
        <v>49</v>
      </c>
      <c r="B9" s="313" t="s">
        <v>315</v>
      </c>
      <c r="C9" s="34" t="s">
        <v>183</v>
      </c>
      <c r="D9" s="156">
        <v>16</v>
      </c>
      <c r="E9" s="156"/>
      <c r="F9" s="97">
        <f t="shared" ref="F9:F15" si="0">ROUND($D9*E9,2)</f>
        <v>0</v>
      </c>
    </row>
    <row r="10" spans="1:6" ht="41.25" customHeight="1" x14ac:dyDescent="0.25">
      <c r="A10" s="398" t="s">
        <v>52</v>
      </c>
      <c r="B10" s="313" t="s">
        <v>316</v>
      </c>
      <c r="C10" s="34" t="s">
        <v>151</v>
      </c>
      <c r="D10" s="156">
        <v>144</v>
      </c>
      <c r="E10" s="156"/>
      <c r="F10" s="97">
        <f t="shared" si="0"/>
        <v>0</v>
      </c>
    </row>
    <row r="11" spans="1:6" ht="51.75" x14ac:dyDescent="0.25">
      <c r="A11" s="398" t="s">
        <v>53</v>
      </c>
      <c r="B11" s="36" t="s">
        <v>184</v>
      </c>
      <c r="C11" s="34" t="s">
        <v>151</v>
      </c>
      <c r="D11" s="156">
        <v>520</v>
      </c>
      <c r="E11" s="156"/>
      <c r="F11" s="97">
        <f t="shared" si="0"/>
        <v>0</v>
      </c>
    </row>
    <row r="12" spans="1:6" ht="26.25" x14ac:dyDescent="0.25">
      <c r="A12" s="398" t="s">
        <v>56</v>
      </c>
      <c r="B12" s="36" t="s">
        <v>185</v>
      </c>
      <c r="C12" s="34" t="s">
        <v>151</v>
      </c>
      <c r="D12" s="156">
        <v>520</v>
      </c>
      <c r="E12" s="156"/>
      <c r="F12" s="97">
        <f t="shared" si="0"/>
        <v>0</v>
      </c>
    </row>
    <row r="13" spans="1:6" ht="26.25" x14ac:dyDescent="0.25">
      <c r="A13" s="398" t="s">
        <v>58</v>
      </c>
      <c r="B13" s="36" t="s">
        <v>186</v>
      </c>
      <c r="C13" s="34" t="s">
        <v>187</v>
      </c>
      <c r="D13" s="156">
        <v>1</v>
      </c>
      <c r="E13" s="156"/>
      <c r="F13" s="97">
        <f t="shared" si="0"/>
        <v>0</v>
      </c>
    </row>
    <row r="14" spans="1:6" ht="39" x14ac:dyDescent="0.25">
      <c r="A14" s="398" t="s">
        <v>60</v>
      </c>
      <c r="B14" s="36" t="s">
        <v>317</v>
      </c>
      <c r="C14" s="34" t="s">
        <v>55</v>
      </c>
      <c r="D14" s="156">
        <v>16</v>
      </c>
      <c r="E14" s="156"/>
      <c r="F14" s="97">
        <f t="shared" si="0"/>
        <v>0</v>
      </c>
    </row>
    <row r="15" spans="1:6" ht="39" x14ac:dyDescent="0.25">
      <c r="A15" s="398" t="s">
        <v>61</v>
      </c>
      <c r="B15" s="36" t="s">
        <v>17</v>
      </c>
      <c r="C15" s="34" t="s">
        <v>187</v>
      </c>
      <c r="D15" s="156">
        <v>1</v>
      </c>
      <c r="E15" s="156"/>
      <c r="F15" s="97">
        <f t="shared" si="0"/>
        <v>0</v>
      </c>
    </row>
    <row r="16" spans="1:6" x14ac:dyDescent="0.25">
      <c r="A16" s="35">
        <v>1</v>
      </c>
      <c r="B16" s="312" t="s">
        <v>188</v>
      </c>
      <c r="C16" s="35"/>
      <c r="D16" s="153"/>
      <c r="E16" s="153"/>
      <c r="F16" s="153">
        <f>SUM(F9:F15)</f>
        <v>0</v>
      </c>
    </row>
    <row r="17" spans="1:6" x14ac:dyDescent="0.25">
      <c r="A17" s="34"/>
      <c r="B17" s="314"/>
      <c r="C17" s="34"/>
      <c r="D17" s="156"/>
      <c r="E17" s="156"/>
      <c r="F17" s="156"/>
    </row>
    <row r="18" spans="1:6" x14ac:dyDescent="0.25">
      <c r="A18" s="34"/>
      <c r="B18" s="313"/>
      <c r="C18" s="34"/>
      <c r="D18" s="156"/>
      <c r="E18" s="156"/>
      <c r="F18" s="156"/>
    </row>
    <row r="19" spans="1:6" x14ac:dyDescent="0.25">
      <c r="A19" s="35">
        <v>2</v>
      </c>
      <c r="B19" s="312" t="s">
        <v>189</v>
      </c>
      <c r="C19" s="35"/>
      <c r="D19" s="153"/>
      <c r="E19" s="153"/>
      <c r="F19" s="153"/>
    </row>
    <row r="20" spans="1:6" ht="63.75" x14ac:dyDescent="0.25">
      <c r="A20" s="399" t="s">
        <v>68</v>
      </c>
      <c r="B20" s="313" t="s">
        <v>318</v>
      </c>
      <c r="C20" s="34" t="s">
        <v>151</v>
      </c>
      <c r="D20" s="156">
        <v>520</v>
      </c>
      <c r="E20" s="156"/>
      <c r="F20" s="97">
        <f>ROUND($D20*E20,2)</f>
        <v>0</v>
      </c>
    </row>
    <row r="21" spans="1:6" ht="25.5" x14ac:dyDescent="0.25">
      <c r="A21" s="399" t="s">
        <v>70</v>
      </c>
      <c r="B21" s="313" t="s">
        <v>319</v>
      </c>
      <c r="C21" s="34" t="s">
        <v>22</v>
      </c>
      <c r="D21" s="156">
        <v>16</v>
      </c>
      <c r="E21" s="156"/>
      <c r="F21" s="97">
        <f>ROUND($D21*E21,2)</f>
        <v>0</v>
      </c>
    </row>
    <row r="22" spans="1:6" ht="25.5" x14ac:dyDescent="0.25">
      <c r="A22" s="399" t="s">
        <v>71</v>
      </c>
      <c r="B22" s="313" t="s">
        <v>190</v>
      </c>
      <c r="C22" s="34" t="s">
        <v>22</v>
      </c>
      <c r="D22" s="156">
        <v>16</v>
      </c>
      <c r="E22" s="156"/>
      <c r="F22" s="97">
        <f>ROUND($D22*E22,2)</f>
        <v>0</v>
      </c>
    </row>
    <row r="23" spans="1:6" x14ac:dyDescent="0.25">
      <c r="A23" s="35">
        <v>2</v>
      </c>
      <c r="B23" s="312" t="s">
        <v>191</v>
      </c>
      <c r="C23" s="35"/>
      <c r="D23" s="153"/>
      <c r="E23" s="153"/>
      <c r="F23" s="153">
        <f>SUM(F20:F22)</f>
        <v>0</v>
      </c>
    </row>
    <row r="24" spans="1:6" x14ac:dyDescent="0.25">
      <c r="A24" s="161"/>
      <c r="B24" s="315"/>
      <c r="C24" s="161"/>
      <c r="D24" s="162"/>
      <c r="E24" s="162"/>
      <c r="F24" s="162"/>
    </row>
    <row r="25" spans="1:6" x14ac:dyDescent="0.25">
      <c r="A25" s="37"/>
      <c r="B25" s="316"/>
      <c r="C25" s="37"/>
      <c r="D25" s="157"/>
      <c r="E25" s="157"/>
      <c r="F25" s="157"/>
    </row>
    <row r="26" spans="1:6" x14ac:dyDescent="0.25">
      <c r="A26" s="37"/>
      <c r="B26" s="316"/>
      <c r="C26" s="37"/>
      <c r="D26" s="157"/>
      <c r="E26" s="157"/>
      <c r="F26" s="157"/>
    </row>
    <row r="27" spans="1:6" x14ac:dyDescent="0.25">
      <c r="A27" s="159" t="s">
        <v>24</v>
      </c>
      <c r="B27" s="316"/>
      <c r="C27" s="37"/>
      <c r="D27" s="157"/>
      <c r="E27" s="157"/>
      <c r="F27" s="157"/>
    </row>
    <row r="28" spans="1:6" x14ac:dyDescent="0.25">
      <c r="A28" s="459"/>
      <c r="B28" s="459"/>
      <c r="C28" s="38"/>
      <c r="D28" s="154"/>
      <c r="E28" s="154"/>
      <c r="F28" s="154"/>
    </row>
    <row r="29" spans="1:6" x14ac:dyDescent="0.25">
      <c r="A29" s="38"/>
      <c r="B29" s="317"/>
      <c r="C29" s="38"/>
      <c r="D29" s="154"/>
      <c r="E29" s="154"/>
      <c r="F29" s="154"/>
    </row>
    <row r="30" spans="1:6" x14ac:dyDescent="0.25">
      <c r="A30" s="160"/>
      <c r="B30" s="456" t="s">
        <v>182</v>
      </c>
      <c r="C30" s="457"/>
      <c r="D30" s="457"/>
      <c r="E30" s="458"/>
      <c r="F30" s="153">
        <f>+F16</f>
        <v>0</v>
      </c>
    </row>
    <row r="31" spans="1:6" x14ac:dyDescent="0.25">
      <c r="A31" s="160"/>
      <c r="B31" s="456" t="s">
        <v>189</v>
      </c>
      <c r="C31" s="457"/>
      <c r="D31" s="457"/>
      <c r="E31" s="458"/>
      <c r="F31" s="153">
        <f>+F23</f>
        <v>0</v>
      </c>
    </row>
    <row r="32" spans="1:6" x14ac:dyDescent="0.25">
      <c r="A32" s="35"/>
      <c r="B32" s="456"/>
      <c r="C32" s="457"/>
      <c r="D32" s="457"/>
      <c r="E32" s="458"/>
      <c r="F32" s="153"/>
    </row>
    <row r="33" spans="1:6" x14ac:dyDescent="0.25">
      <c r="A33" s="160"/>
      <c r="B33" s="456" t="s">
        <v>33</v>
      </c>
      <c r="C33" s="457"/>
      <c r="D33" s="457"/>
      <c r="E33" s="458"/>
      <c r="F33" s="153">
        <f>SUM(F30:F31)</f>
        <v>0</v>
      </c>
    </row>
  </sheetData>
  <mergeCells count="7">
    <mergeCell ref="B32:E32"/>
    <mergeCell ref="B33:E33"/>
    <mergeCell ref="A28:B28"/>
    <mergeCell ref="A5:A6"/>
    <mergeCell ref="B5:B6"/>
    <mergeCell ref="B30:E30"/>
    <mergeCell ref="B31:E31"/>
  </mergeCells>
  <phoneticPr fontId="43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&amp;L&amp;8Predračun - Obvozna cesta Lipce-Črna vas&amp;R&amp;8&amp;P od &amp;N</oddFooter>
  </headerFooter>
  <rowBreaks count="1" manualBreakCount="1">
    <brk id="18" max="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view="pageBreakPreview" topLeftCell="A19" zoomScaleNormal="100" zoomScaleSheetLayoutView="100" workbookViewId="0">
      <selection activeCell="E22" sqref="E22:E25"/>
    </sheetView>
  </sheetViews>
  <sheetFormatPr defaultRowHeight="15" x14ac:dyDescent="0.25"/>
  <cols>
    <col min="1" max="1" width="5.5703125" style="261" customWidth="1"/>
    <col min="2" max="2" width="37.28515625" style="260" customWidth="1"/>
    <col min="3" max="3" width="7.42578125" style="261" customWidth="1"/>
    <col min="4" max="4" width="9.140625" style="111"/>
    <col min="5" max="5" width="10.85546875" style="111" customWidth="1"/>
    <col min="6" max="6" width="12.85546875" style="111" customWidth="1"/>
  </cols>
  <sheetData>
    <row r="1" spans="1:7" x14ac:dyDescent="0.25">
      <c r="A1" s="351" t="s">
        <v>302</v>
      </c>
      <c r="B1" s="266"/>
      <c r="C1" s="267"/>
      <c r="D1" s="268"/>
      <c r="E1" s="268"/>
      <c r="F1" s="268"/>
    </row>
    <row r="2" spans="1:7" x14ac:dyDescent="0.25">
      <c r="A2" s="265"/>
      <c r="B2" s="266"/>
      <c r="C2" s="267"/>
      <c r="D2" s="268"/>
      <c r="E2" s="268"/>
      <c r="F2" s="268"/>
    </row>
    <row r="3" spans="1:7" x14ac:dyDescent="0.25">
      <c r="A3" s="269"/>
      <c r="B3" s="266"/>
      <c r="C3" s="267"/>
      <c r="D3" s="268"/>
      <c r="E3" s="268"/>
      <c r="F3" s="268"/>
    </row>
    <row r="4" spans="1:7" ht="25.5" x14ac:dyDescent="0.25">
      <c r="A4" s="452" t="s">
        <v>45</v>
      </c>
      <c r="B4" s="444" t="s">
        <v>46</v>
      </c>
      <c r="C4" s="57" t="s">
        <v>47</v>
      </c>
      <c r="D4" s="59" t="s">
        <v>48</v>
      </c>
      <c r="E4" s="56" t="s">
        <v>260</v>
      </c>
      <c r="F4" s="56" t="s">
        <v>258</v>
      </c>
    </row>
    <row r="5" spans="1:7" x14ac:dyDescent="0.25">
      <c r="A5" s="453"/>
      <c r="B5" s="445"/>
      <c r="C5" s="57">
        <v>1</v>
      </c>
      <c r="D5" s="58">
        <v>2</v>
      </c>
      <c r="E5" s="58">
        <v>3</v>
      </c>
      <c r="F5" s="59" t="s">
        <v>257</v>
      </c>
    </row>
    <row r="6" spans="1:7" x14ac:dyDescent="0.25">
      <c r="A6" s="270"/>
      <c r="B6" s="271"/>
      <c r="C6" s="272"/>
      <c r="D6" s="273"/>
      <c r="E6" s="273"/>
      <c r="F6" s="273"/>
    </row>
    <row r="7" spans="1:7" x14ac:dyDescent="0.25">
      <c r="A7" s="274" t="s">
        <v>291</v>
      </c>
      <c r="B7" s="262" t="s">
        <v>306</v>
      </c>
      <c r="C7" s="275"/>
      <c r="D7" s="273"/>
      <c r="E7" s="273"/>
      <c r="F7" s="273"/>
    </row>
    <row r="8" spans="1:7" x14ac:dyDescent="0.25">
      <c r="A8" s="274"/>
      <c r="B8" s="262"/>
      <c r="C8" s="275"/>
      <c r="D8" s="273"/>
      <c r="E8" s="273"/>
      <c r="F8" s="273"/>
    </row>
    <row r="9" spans="1:7" ht="26.25" x14ac:dyDescent="0.25">
      <c r="A9" s="270" t="s">
        <v>25</v>
      </c>
      <c r="B9" s="184" t="s">
        <v>307</v>
      </c>
      <c r="C9" s="276" t="s">
        <v>308</v>
      </c>
      <c r="D9" s="273">
        <v>1</v>
      </c>
      <c r="E9" s="273"/>
      <c r="F9" s="277">
        <f>ROUND($D9*E9,2)</f>
        <v>0</v>
      </c>
    </row>
    <row r="10" spans="1:7" ht="26.25" x14ac:dyDescent="0.25">
      <c r="A10" s="270" t="s">
        <v>26</v>
      </c>
      <c r="B10" s="184" t="s">
        <v>309</v>
      </c>
      <c r="C10" s="276" t="s">
        <v>308</v>
      </c>
      <c r="D10" s="273">
        <v>1</v>
      </c>
      <c r="E10" s="273"/>
      <c r="F10" s="277">
        <f>ROUND($D10*E10,2)</f>
        <v>0</v>
      </c>
    </row>
    <row r="11" spans="1:7" ht="51.75" x14ac:dyDescent="0.25">
      <c r="A11" s="278" t="s">
        <v>27</v>
      </c>
      <c r="B11" s="180" t="s">
        <v>310</v>
      </c>
      <c r="C11" s="279" t="s">
        <v>21</v>
      </c>
      <c r="D11" s="273">
        <v>660</v>
      </c>
      <c r="E11" s="273"/>
      <c r="F11" s="277">
        <f>ROUND($D11*E11,2)</f>
        <v>0</v>
      </c>
    </row>
    <row r="12" spans="1:7" ht="26.25" x14ac:dyDescent="0.25">
      <c r="A12" s="278" t="s">
        <v>28</v>
      </c>
      <c r="B12" s="280" t="s">
        <v>311</v>
      </c>
      <c r="C12" s="279" t="s">
        <v>308</v>
      </c>
      <c r="D12" s="273">
        <v>1</v>
      </c>
      <c r="E12" s="273"/>
      <c r="F12" s="277">
        <f>ROUND($D12*E12,2)</f>
        <v>0</v>
      </c>
      <c r="G12" s="281"/>
    </row>
    <row r="13" spans="1:7" ht="39" x14ac:dyDescent="0.25">
      <c r="A13" s="282" t="s">
        <v>29</v>
      </c>
      <c r="B13" s="36" t="s">
        <v>17</v>
      </c>
      <c r="C13" s="283" t="s">
        <v>308</v>
      </c>
      <c r="D13" s="182">
        <v>1</v>
      </c>
      <c r="E13" s="182"/>
      <c r="F13" s="277">
        <f>ROUND($D13*E13,2)</f>
        <v>0</v>
      </c>
    </row>
    <row r="14" spans="1:7" x14ac:dyDescent="0.25">
      <c r="A14" s="284"/>
      <c r="B14" s="285" t="s">
        <v>293</v>
      </c>
      <c r="C14" s="286"/>
      <c r="D14" s="226"/>
      <c r="E14" s="226"/>
      <c r="F14" s="287">
        <f>SUM(F9:F13)</f>
        <v>0</v>
      </c>
    </row>
    <row r="15" spans="1:7" x14ac:dyDescent="0.25">
      <c r="A15" s="278"/>
      <c r="B15" s="288"/>
      <c r="C15" s="289"/>
      <c r="D15" s="273"/>
      <c r="E15" s="273"/>
      <c r="F15" s="273"/>
    </row>
    <row r="16" spans="1:7" x14ac:dyDescent="0.25">
      <c r="A16" s="274" t="s">
        <v>294</v>
      </c>
      <c r="B16" s="262" t="s">
        <v>295</v>
      </c>
      <c r="C16" s="289"/>
      <c r="D16" s="273"/>
      <c r="E16" s="273"/>
      <c r="F16" s="273"/>
    </row>
    <row r="17" spans="1:7" x14ac:dyDescent="0.25">
      <c r="A17" s="274"/>
      <c r="B17" s="262"/>
      <c r="C17" s="289"/>
      <c r="D17" s="273"/>
      <c r="E17" s="273"/>
      <c r="F17" s="273"/>
    </row>
    <row r="18" spans="1:7" x14ac:dyDescent="0.25">
      <c r="A18" s="270" t="s">
        <v>25</v>
      </c>
      <c r="B18" s="184" t="s">
        <v>296</v>
      </c>
      <c r="C18" s="290" t="s">
        <v>22</v>
      </c>
      <c r="D18" s="273">
        <v>8</v>
      </c>
      <c r="E18" s="273"/>
      <c r="F18" s="277">
        <f t="shared" ref="F18:F25" si="0">ROUND($D18*E18,2)</f>
        <v>0</v>
      </c>
    </row>
    <row r="19" spans="1:7" ht="51" x14ac:dyDescent="0.25">
      <c r="A19" s="270" t="s">
        <v>26</v>
      </c>
      <c r="B19" s="124" t="s">
        <v>312</v>
      </c>
      <c r="C19" s="290" t="s">
        <v>149</v>
      </c>
      <c r="D19" s="273">
        <v>271</v>
      </c>
      <c r="E19" s="273"/>
      <c r="F19" s="277">
        <f t="shared" si="0"/>
        <v>0</v>
      </c>
      <c r="G19" s="291"/>
    </row>
    <row r="20" spans="1:7" ht="51.75" x14ac:dyDescent="0.25">
      <c r="A20" s="270" t="s">
        <v>27</v>
      </c>
      <c r="B20" s="184" t="s">
        <v>313</v>
      </c>
      <c r="C20" s="290" t="s">
        <v>55</v>
      </c>
      <c r="D20" s="273">
        <v>2</v>
      </c>
      <c r="E20" s="273"/>
      <c r="F20" s="277">
        <f t="shared" si="0"/>
        <v>0</v>
      </c>
      <c r="G20" s="281"/>
    </row>
    <row r="21" spans="1:7" ht="63.75" x14ac:dyDescent="0.25">
      <c r="A21" s="270" t="s">
        <v>28</v>
      </c>
      <c r="B21" s="292" t="s">
        <v>299</v>
      </c>
      <c r="C21" s="290" t="s">
        <v>55</v>
      </c>
      <c r="D21" s="273">
        <v>3</v>
      </c>
      <c r="E21" s="273"/>
      <c r="F21" s="277">
        <f t="shared" si="0"/>
        <v>0</v>
      </c>
    </row>
    <row r="22" spans="1:7" ht="25.5" x14ac:dyDescent="0.25">
      <c r="A22" s="270" t="s">
        <v>29</v>
      </c>
      <c r="B22" s="292" t="s">
        <v>300</v>
      </c>
      <c r="C22" s="290" t="s">
        <v>55</v>
      </c>
      <c r="D22" s="273">
        <v>1</v>
      </c>
      <c r="E22" s="273"/>
      <c r="F22" s="277">
        <f t="shared" si="0"/>
        <v>0</v>
      </c>
    </row>
    <row r="23" spans="1:7" ht="26.25" x14ac:dyDescent="0.25">
      <c r="A23" s="230" t="s">
        <v>30</v>
      </c>
      <c r="B23" s="180" t="s">
        <v>301</v>
      </c>
      <c r="C23" s="293" t="s">
        <v>55</v>
      </c>
      <c r="D23" s="182">
        <v>1</v>
      </c>
      <c r="E23" s="182"/>
      <c r="F23" s="273">
        <f t="shared" si="0"/>
        <v>0</v>
      </c>
    </row>
    <row r="24" spans="1:7" ht="38.25" x14ac:dyDescent="0.25">
      <c r="A24" s="270" t="s">
        <v>31</v>
      </c>
      <c r="B24" s="292" t="s">
        <v>297</v>
      </c>
      <c r="C24" s="290" t="s">
        <v>55</v>
      </c>
      <c r="D24" s="273">
        <v>1</v>
      </c>
      <c r="E24" s="273"/>
      <c r="F24" s="273">
        <f t="shared" si="0"/>
        <v>0</v>
      </c>
    </row>
    <row r="25" spans="1:7" ht="39" x14ac:dyDescent="0.25">
      <c r="A25" s="230" t="s">
        <v>32</v>
      </c>
      <c r="B25" s="294" t="s">
        <v>2</v>
      </c>
      <c r="C25" s="283" t="s">
        <v>21</v>
      </c>
      <c r="D25" s="182">
        <v>270</v>
      </c>
      <c r="E25" s="182"/>
      <c r="F25" s="273">
        <f t="shared" si="0"/>
        <v>0</v>
      </c>
    </row>
    <row r="26" spans="1:7" x14ac:dyDescent="0.25">
      <c r="A26" s="295"/>
      <c r="B26" s="296" t="s">
        <v>298</v>
      </c>
      <c r="C26" s="297"/>
      <c r="D26" s="226"/>
      <c r="E26" s="226"/>
      <c r="F26" s="287">
        <f>SUM(F18:F25)</f>
        <v>0</v>
      </c>
    </row>
    <row r="27" spans="1:7" x14ac:dyDescent="0.25">
      <c r="A27" s="298"/>
      <c r="B27" s="299"/>
      <c r="C27" s="300"/>
      <c r="D27" s="301"/>
      <c r="E27" s="301"/>
      <c r="F27" s="301"/>
    </row>
    <row r="28" spans="1:7" x14ac:dyDescent="0.25">
      <c r="A28" s="298"/>
      <c r="B28" s="299"/>
      <c r="C28" s="300"/>
      <c r="D28" s="301"/>
      <c r="E28" s="301"/>
      <c r="F28" s="301"/>
    </row>
    <row r="29" spans="1:7" x14ac:dyDescent="0.25">
      <c r="A29" s="298"/>
      <c r="B29" s="299"/>
      <c r="C29" s="300"/>
      <c r="D29" s="301"/>
      <c r="E29" s="301"/>
      <c r="F29" s="301"/>
    </row>
    <row r="30" spans="1:7" x14ac:dyDescent="0.25">
      <c r="A30" s="302"/>
      <c r="B30" s="303" t="s">
        <v>303</v>
      </c>
      <c r="C30" s="304"/>
      <c r="D30" s="305"/>
      <c r="E30" s="305"/>
      <c r="F30" s="301"/>
    </row>
    <row r="31" spans="1:7" x14ac:dyDescent="0.25">
      <c r="A31" s="298"/>
      <c r="B31" s="306"/>
      <c r="C31" s="307"/>
      <c r="D31" s="308"/>
      <c r="E31" s="308"/>
      <c r="F31" s="301"/>
    </row>
    <row r="32" spans="1:7" x14ac:dyDescent="0.25">
      <c r="A32" s="117" t="s">
        <v>291</v>
      </c>
      <c r="B32" s="462" t="s">
        <v>292</v>
      </c>
      <c r="C32" s="463"/>
      <c r="D32" s="463"/>
      <c r="E32" s="464"/>
      <c r="F32" s="273">
        <f>F14</f>
        <v>0</v>
      </c>
    </row>
    <row r="33" spans="1:6" x14ac:dyDescent="0.25">
      <c r="A33" s="117"/>
      <c r="B33" s="462"/>
      <c r="C33" s="463"/>
      <c r="D33" s="463"/>
      <c r="E33" s="464"/>
      <c r="F33" s="273"/>
    </row>
    <row r="34" spans="1:6" x14ac:dyDescent="0.25">
      <c r="A34" s="117" t="s">
        <v>294</v>
      </c>
      <c r="B34" s="462" t="s">
        <v>295</v>
      </c>
      <c r="C34" s="463"/>
      <c r="D34" s="463"/>
      <c r="E34" s="464"/>
      <c r="F34" s="273">
        <f>F26</f>
        <v>0</v>
      </c>
    </row>
    <row r="35" spans="1:6" x14ac:dyDescent="0.25">
      <c r="A35" s="263"/>
      <c r="B35" s="462"/>
      <c r="C35" s="463"/>
      <c r="D35" s="463"/>
      <c r="E35" s="464"/>
      <c r="F35" s="273"/>
    </row>
    <row r="36" spans="1:6" x14ac:dyDescent="0.25">
      <c r="A36" s="263"/>
      <c r="B36" s="465" t="s">
        <v>33</v>
      </c>
      <c r="C36" s="466"/>
      <c r="D36" s="466"/>
      <c r="E36" s="467"/>
      <c r="F36" s="309">
        <f>SUM(F32:F34)</f>
        <v>0</v>
      </c>
    </row>
    <row r="37" spans="1:6" x14ac:dyDescent="0.25">
      <c r="A37" s="269"/>
      <c r="B37" s="266"/>
      <c r="C37" s="267"/>
      <c r="D37" s="268"/>
      <c r="E37" s="268"/>
      <c r="F37" s="268"/>
    </row>
    <row r="38" spans="1:6" x14ac:dyDescent="0.25">
      <c r="A38" s="269"/>
      <c r="B38" s="266"/>
      <c r="C38" s="267"/>
      <c r="D38" s="268"/>
      <c r="E38" s="268"/>
      <c r="F38" s="268"/>
    </row>
  </sheetData>
  <mergeCells count="7">
    <mergeCell ref="B35:E35"/>
    <mergeCell ref="B36:E36"/>
    <mergeCell ref="B32:E32"/>
    <mergeCell ref="A4:A5"/>
    <mergeCell ref="B4:B5"/>
    <mergeCell ref="B33:E33"/>
    <mergeCell ref="B34:E34"/>
  </mergeCells>
  <phoneticPr fontId="43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&amp;L&amp;8Predračun - Obvozna cesta Lipce-Črna vas&amp;R&amp;8&amp;P od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0"/>
  <sheetViews>
    <sheetView view="pageBreakPreview" topLeftCell="A22" zoomScaleNormal="100" zoomScaleSheetLayoutView="100" workbookViewId="0">
      <selection activeCell="E20" sqref="E20:E24"/>
    </sheetView>
  </sheetViews>
  <sheetFormatPr defaultRowHeight="15" x14ac:dyDescent="0.25"/>
  <cols>
    <col min="1" max="1" width="4.7109375" style="12" customWidth="1"/>
    <col min="2" max="2" width="38.28515625" style="172" customWidth="1"/>
    <col min="3" max="3" width="9.140625" style="172"/>
    <col min="4" max="4" width="9.28515625" style="166" bestFit="1" customWidth="1"/>
    <col min="5" max="5" width="10.85546875" style="166" customWidth="1"/>
    <col min="6" max="6" width="13.28515625" style="166" customWidth="1"/>
  </cols>
  <sheetData>
    <row r="1" spans="1:6" x14ac:dyDescent="0.25">
      <c r="A1" s="170" t="s">
        <v>320</v>
      </c>
      <c r="B1" s="171"/>
      <c r="C1" s="40"/>
      <c r="D1" s="164"/>
      <c r="E1" s="164"/>
      <c r="F1" s="164"/>
    </row>
    <row r="2" spans="1:6" x14ac:dyDescent="0.25">
      <c r="A2" s="40"/>
      <c r="B2" s="39"/>
      <c r="C2" s="40"/>
      <c r="D2" s="164"/>
      <c r="E2" s="164"/>
      <c r="F2" s="164"/>
    </row>
    <row r="4" spans="1:6" ht="26.25" x14ac:dyDescent="0.25">
      <c r="A4" s="471" t="s">
        <v>45</v>
      </c>
      <c r="B4" s="473" t="s">
        <v>46</v>
      </c>
      <c r="C4" s="76" t="s">
        <v>47</v>
      </c>
      <c r="D4" s="167" t="s">
        <v>48</v>
      </c>
      <c r="E4" s="168" t="s">
        <v>260</v>
      </c>
      <c r="F4" s="168" t="s">
        <v>258</v>
      </c>
    </row>
    <row r="5" spans="1:6" x14ac:dyDescent="0.25">
      <c r="A5" s="472"/>
      <c r="B5" s="474"/>
      <c r="C5" s="76">
        <v>1</v>
      </c>
      <c r="D5" s="169">
        <v>2</v>
      </c>
      <c r="E5" s="169">
        <v>3</v>
      </c>
      <c r="F5" s="167" t="s">
        <v>257</v>
      </c>
    </row>
    <row r="6" spans="1:6" x14ac:dyDescent="0.25">
      <c r="A6" s="174"/>
      <c r="B6" s="175"/>
      <c r="C6" s="174"/>
      <c r="D6" s="176"/>
      <c r="E6" s="176"/>
      <c r="F6" s="176"/>
    </row>
    <row r="7" spans="1:6" x14ac:dyDescent="0.25">
      <c r="A7" s="177" t="s">
        <v>192</v>
      </c>
      <c r="B7" s="178" t="s">
        <v>220</v>
      </c>
      <c r="C7" s="174"/>
      <c r="D7" s="176"/>
      <c r="E7" s="176"/>
      <c r="F7" s="176"/>
    </row>
    <row r="8" spans="1:6" x14ac:dyDescent="0.25">
      <c r="A8" s="174"/>
      <c r="B8" s="179"/>
      <c r="C8" s="174"/>
      <c r="D8" s="176"/>
      <c r="E8" s="176"/>
      <c r="F8" s="176"/>
    </row>
    <row r="9" spans="1:6" ht="64.5" x14ac:dyDescent="0.25">
      <c r="A9" s="174" t="s">
        <v>25</v>
      </c>
      <c r="B9" s="180" t="s">
        <v>321</v>
      </c>
      <c r="C9" s="181" t="s">
        <v>55</v>
      </c>
      <c r="D9" s="182">
        <v>1</v>
      </c>
      <c r="E9" s="182"/>
      <c r="F9" s="97">
        <f t="shared" ref="F9:F15" si="0">ROUND($D9*E9,2)</f>
        <v>0</v>
      </c>
    </row>
    <row r="10" spans="1:6" ht="64.5" x14ac:dyDescent="0.25">
      <c r="A10" s="174" t="s">
        <v>26</v>
      </c>
      <c r="B10" s="180" t="s">
        <v>322</v>
      </c>
      <c r="C10" s="181" t="s">
        <v>55</v>
      </c>
      <c r="D10" s="182">
        <v>3</v>
      </c>
      <c r="E10" s="182"/>
      <c r="F10" s="97">
        <f t="shared" si="0"/>
        <v>0</v>
      </c>
    </row>
    <row r="11" spans="1:6" ht="39" x14ac:dyDescent="0.25">
      <c r="A11" s="174" t="s">
        <v>27</v>
      </c>
      <c r="B11" s="397" t="s">
        <v>20</v>
      </c>
      <c r="C11" s="181" t="s">
        <v>151</v>
      </c>
      <c r="D11" s="182">
        <v>70</v>
      </c>
      <c r="E11" s="182"/>
      <c r="F11" s="97">
        <f t="shared" si="0"/>
        <v>0</v>
      </c>
    </row>
    <row r="12" spans="1:6" ht="64.5" x14ac:dyDescent="0.25">
      <c r="A12" s="174" t="s">
        <v>28</v>
      </c>
      <c r="B12" s="180" t="s">
        <v>323</v>
      </c>
      <c r="C12" s="183" t="s">
        <v>55</v>
      </c>
      <c r="D12" s="176">
        <v>1</v>
      </c>
      <c r="E12" s="176"/>
      <c r="F12" s="97">
        <f t="shared" si="0"/>
        <v>0</v>
      </c>
    </row>
    <row r="13" spans="1:6" ht="64.5" x14ac:dyDescent="0.25">
      <c r="A13" s="187" t="s">
        <v>29</v>
      </c>
      <c r="B13" s="180" t="s">
        <v>324</v>
      </c>
      <c r="C13" s="187" t="s">
        <v>55</v>
      </c>
      <c r="D13" s="188">
        <v>3</v>
      </c>
      <c r="E13" s="188"/>
      <c r="F13" s="189">
        <f t="shared" si="0"/>
        <v>0</v>
      </c>
    </row>
    <row r="14" spans="1:6" ht="64.5" x14ac:dyDescent="0.25">
      <c r="A14" s="174" t="s">
        <v>30</v>
      </c>
      <c r="B14" s="179" t="s">
        <v>325</v>
      </c>
      <c r="C14" s="174" t="s">
        <v>151</v>
      </c>
      <c r="D14" s="176">
        <v>140</v>
      </c>
      <c r="E14" s="176"/>
      <c r="F14" s="97">
        <f t="shared" si="0"/>
        <v>0</v>
      </c>
    </row>
    <row r="15" spans="1:6" ht="26.25" x14ac:dyDescent="0.25">
      <c r="A15" s="174" t="s">
        <v>31</v>
      </c>
      <c r="B15" s="180" t="s">
        <v>197</v>
      </c>
      <c r="C15" s="174" t="s">
        <v>55</v>
      </c>
      <c r="D15" s="176">
        <v>1</v>
      </c>
      <c r="E15" s="176"/>
      <c r="F15" s="97">
        <f t="shared" si="0"/>
        <v>0</v>
      </c>
    </row>
    <row r="16" spans="1:6" x14ac:dyDescent="0.25">
      <c r="A16" s="190"/>
      <c r="B16" s="191" t="s">
        <v>33</v>
      </c>
      <c r="C16" s="190"/>
      <c r="D16" s="192"/>
      <c r="E16" s="192"/>
      <c r="F16" s="192">
        <f>SUM(F9:F15)</f>
        <v>0</v>
      </c>
    </row>
    <row r="17" spans="1:6" x14ac:dyDescent="0.25">
      <c r="A17" s="174"/>
      <c r="B17" s="179"/>
      <c r="C17" s="174"/>
      <c r="D17" s="176"/>
      <c r="E17" s="176"/>
      <c r="F17" s="176"/>
    </row>
    <row r="18" spans="1:6" x14ac:dyDescent="0.25">
      <c r="A18" s="174" t="s">
        <v>193</v>
      </c>
      <c r="B18" s="186" t="s">
        <v>194</v>
      </c>
      <c r="C18" s="174"/>
      <c r="D18" s="176"/>
      <c r="E18" s="176"/>
      <c r="F18" s="176"/>
    </row>
    <row r="19" spans="1:6" x14ac:dyDescent="0.25">
      <c r="A19" s="174"/>
      <c r="B19" s="180"/>
      <c r="C19" s="180"/>
      <c r="D19" s="176"/>
      <c r="E19" s="176"/>
      <c r="F19" s="176"/>
    </row>
    <row r="20" spans="1:6" ht="90" x14ac:dyDescent="0.25">
      <c r="A20" s="174" t="s">
        <v>25</v>
      </c>
      <c r="B20" s="185" t="s">
        <v>326</v>
      </c>
      <c r="C20" s="174" t="s">
        <v>151</v>
      </c>
      <c r="D20" s="176">
        <v>550</v>
      </c>
      <c r="E20" s="176"/>
      <c r="F20" s="97">
        <f>ROUND($D20*E20,2)</f>
        <v>0</v>
      </c>
    </row>
    <row r="21" spans="1:6" ht="64.5" x14ac:dyDescent="0.25">
      <c r="A21" s="174" t="s">
        <v>26</v>
      </c>
      <c r="B21" s="185" t="s">
        <v>327</v>
      </c>
      <c r="C21" s="174" t="s">
        <v>151</v>
      </c>
      <c r="D21" s="176">
        <v>70</v>
      </c>
      <c r="E21" s="176"/>
      <c r="F21" s="97">
        <f>ROUND($D21*E21,2)</f>
        <v>0</v>
      </c>
    </row>
    <row r="22" spans="1:6" ht="77.25" x14ac:dyDescent="0.25">
      <c r="A22" s="174" t="s">
        <v>27</v>
      </c>
      <c r="B22" s="185" t="s">
        <v>328</v>
      </c>
      <c r="C22" s="174" t="s">
        <v>55</v>
      </c>
      <c r="D22" s="176">
        <v>8</v>
      </c>
      <c r="E22" s="176"/>
      <c r="F22" s="97">
        <f>ROUND($D22*E22,2)</f>
        <v>0</v>
      </c>
    </row>
    <row r="23" spans="1:6" ht="26.25" x14ac:dyDescent="0.25">
      <c r="A23" s="174" t="s">
        <v>28</v>
      </c>
      <c r="B23" s="179" t="s">
        <v>222</v>
      </c>
      <c r="C23" s="119" t="s">
        <v>151</v>
      </c>
      <c r="D23" s="120">
        <v>620</v>
      </c>
      <c r="E23" s="120"/>
      <c r="F23" s="97">
        <f>ROUND($D23*E23,2)</f>
        <v>0</v>
      </c>
    </row>
    <row r="24" spans="1:6" ht="39" x14ac:dyDescent="0.25">
      <c r="A24" s="174" t="s">
        <v>29</v>
      </c>
      <c r="B24" s="36" t="s">
        <v>17</v>
      </c>
      <c r="C24" s="174" t="s">
        <v>55</v>
      </c>
      <c r="D24" s="176">
        <v>1</v>
      </c>
      <c r="E24" s="176"/>
      <c r="F24" s="97">
        <f>ROUND($D24*E24,2)</f>
        <v>0</v>
      </c>
    </row>
    <row r="25" spans="1:6" x14ac:dyDescent="0.25">
      <c r="A25" s="190"/>
      <c r="B25" s="191" t="s">
        <v>33</v>
      </c>
      <c r="C25" s="190"/>
      <c r="D25" s="192"/>
      <c r="E25" s="192"/>
      <c r="F25" s="192">
        <f>SUM(F20:F24)</f>
        <v>0</v>
      </c>
    </row>
    <row r="26" spans="1:6" x14ac:dyDescent="0.25">
      <c r="A26" s="40"/>
      <c r="B26" s="41"/>
      <c r="C26" s="40"/>
      <c r="D26" s="164"/>
      <c r="E26" s="164"/>
      <c r="F26" s="164"/>
    </row>
    <row r="27" spans="1:6" x14ac:dyDescent="0.25">
      <c r="A27" s="40"/>
      <c r="B27" s="41"/>
      <c r="C27" s="40"/>
      <c r="D27" s="164" t="s">
        <v>195</v>
      </c>
      <c r="E27" s="164"/>
      <c r="F27" s="164"/>
    </row>
    <row r="28" spans="1:6" x14ac:dyDescent="0.25">
      <c r="A28" s="40"/>
      <c r="B28" s="41"/>
      <c r="C28" s="40"/>
      <c r="D28" s="164"/>
      <c r="E28" s="164"/>
      <c r="F28" s="164"/>
    </row>
    <row r="29" spans="1:6" x14ac:dyDescent="0.25">
      <c r="A29" s="40"/>
      <c r="B29" s="42"/>
      <c r="C29" s="40"/>
      <c r="D29" s="164"/>
      <c r="E29" s="164"/>
      <c r="F29" s="164"/>
    </row>
    <row r="30" spans="1:6" x14ac:dyDescent="0.25">
      <c r="A30" s="193"/>
      <c r="B30" s="194" t="s">
        <v>196</v>
      </c>
      <c r="C30" s="193"/>
      <c r="D30" s="195"/>
      <c r="E30" s="195"/>
      <c r="F30" s="195"/>
    </row>
    <row r="31" spans="1:6" x14ac:dyDescent="0.25">
      <c r="A31" s="193"/>
      <c r="B31" s="196"/>
      <c r="C31" s="193"/>
      <c r="D31" s="195"/>
      <c r="E31" s="195"/>
      <c r="F31" s="195"/>
    </row>
    <row r="32" spans="1:6" x14ac:dyDescent="0.25">
      <c r="A32" s="197" t="s">
        <v>192</v>
      </c>
      <c r="B32" s="475" t="s">
        <v>182</v>
      </c>
      <c r="C32" s="476"/>
      <c r="D32" s="476"/>
      <c r="E32" s="477"/>
      <c r="F32" s="198">
        <f>F16</f>
        <v>0</v>
      </c>
    </row>
    <row r="33" spans="1:6" x14ac:dyDescent="0.25">
      <c r="A33" s="197" t="s">
        <v>193</v>
      </c>
      <c r="B33" s="475" t="s">
        <v>189</v>
      </c>
      <c r="C33" s="476"/>
      <c r="D33" s="476"/>
      <c r="E33" s="477"/>
      <c r="F33" s="198">
        <f>F25</f>
        <v>0</v>
      </c>
    </row>
    <row r="34" spans="1:6" x14ac:dyDescent="0.25">
      <c r="A34" s="199"/>
      <c r="B34" s="468" t="s">
        <v>33</v>
      </c>
      <c r="C34" s="469"/>
      <c r="D34" s="469"/>
      <c r="E34" s="470"/>
      <c r="F34" s="200">
        <f>SUM(F32:F33)</f>
        <v>0</v>
      </c>
    </row>
    <row r="35" spans="1:6" x14ac:dyDescent="0.25">
      <c r="A35" s="40"/>
      <c r="B35" s="39"/>
      <c r="C35" s="40"/>
      <c r="D35" s="164"/>
      <c r="E35" s="164"/>
      <c r="F35" s="164"/>
    </row>
    <row r="40" spans="1:6" ht="15.75" x14ac:dyDescent="0.25">
      <c r="A40" s="173"/>
      <c r="B40" s="44"/>
      <c r="C40" s="45"/>
      <c r="D40" s="164"/>
      <c r="E40" s="164"/>
      <c r="F40" s="165"/>
    </row>
  </sheetData>
  <mergeCells count="5">
    <mergeCell ref="B34:E34"/>
    <mergeCell ref="A4:A5"/>
    <mergeCell ref="B4:B5"/>
    <mergeCell ref="B32:E32"/>
    <mergeCell ref="B33:E33"/>
  </mergeCells>
  <phoneticPr fontId="43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&amp;L&amp;8Predračun - Obvozna cesta Lipce-Črna vas&amp;R&amp;8&amp;P od &amp;N</oddFooter>
  </headerFooter>
  <rowBreaks count="1" manualBreakCount="1">
    <brk id="16" max="5" man="1"/>
  </rowBreaks>
  <drawing r:id="rId2"/>
  <legacyDrawing r:id="rId3"/>
  <oleObjects>
    <mc:AlternateContent xmlns:mc="http://schemas.openxmlformats.org/markup-compatibility/2006">
      <mc:Choice Requires="x14">
        <oleObject progId="Equation.3" shapeId="6154" r:id="rId4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76200</xdr:colOff>
                <xdr:row>8</xdr:row>
                <xdr:rowOff>0</xdr:rowOff>
              </to>
            </anchor>
          </objectPr>
        </oleObject>
      </mc:Choice>
      <mc:Fallback>
        <oleObject progId="Equation.3" shapeId="6154" r:id="rId4"/>
      </mc:Fallback>
    </mc:AlternateContent>
    <mc:AlternateContent xmlns:mc="http://schemas.openxmlformats.org/markup-compatibility/2006">
      <mc:Choice Requires="x14">
        <oleObject progId="Equation.3" shapeId="6155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76200</xdr:colOff>
                <xdr:row>12</xdr:row>
                <xdr:rowOff>0</xdr:rowOff>
              </to>
            </anchor>
          </objectPr>
        </oleObject>
      </mc:Choice>
      <mc:Fallback>
        <oleObject progId="Equation.3" shapeId="6155" r:id="rId6"/>
      </mc:Fallback>
    </mc:AlternateContent>
    <mc:AlternateContent xmlns:mc="http://schemas.openxmlformats.org/markup-compatibility/2006">
      <mc:Choice Requires="x14">
        <oleObject progId="Equation.3" shapeId="6156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76200</xdr:colOff>
                <xdr:row>12</xdr:row>
                <xdr:rowOff>0</xdr:rowOff>
              </to>
            </anchor>
          </objectPr>
        </oleObject>
      </mc:Choice>
      <mc:Fallback>
        <oleObject progId="Equation.3" shapeId="6156" r:id="rId7"/>
      </mc:Fallback>
    </mc:AlternateContent>
  </oleObjec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32"/>
  <sheetViews>
    <sheetView view="pageBreakPreview" topLeftCell="A10" zoomScaleNormal="100" zoomScaleSheetLayoutView="100" workbookViewId="0">
      <selection activeCell="E20" sqref="E20:E22"/>
    </sheetView>
  </sheetViews>
  <sheetFormatPr defaultRowHeight="15" x14ac:dyDescent="0.25"/>
  <cols>
    <col min="1" max="1" width="4" style="5" customWidth="1"/>
    <col min="2" max="2" width="39.5703125" style="5" customWidth="1"/>
    <col min="3" max="3" width="8.140625" style="5" customWidth="1"/>
    <col min="4" max="4" width="9.28515625" style="5" bestFit="1" customWidth="1"/>
    <col min="5" max="5" width="11.85546875" style="5" customWidth="1"/>
    <col min="6" max="6" width="13.140625" style="5" customWidth="1"/>
  </cols>
  <sheetData>
    <row r="1" spans="1:6" x14ac:dyDescent="0.25">
      <c r="A1" s="32"/>
      <c r="B1" s="39" t="s">
        <v>276</v>
      </c>
      <c r="C1" s="47"/>
      <c r="D1" s="47"/>
      <c r="E1" s="48"/>
      <c r="F1" s="49"/>
    </row>
    <row r="2" spans="1:6" x14ac:dyDescent="0.25">
      <c r="A2" s="32"/>
      <c r="B2" s="39"/>
      <c r="C2" s="47"/>
      <c r="D2" s="47"/>
      <c r="E2" s="48"/>
      <c r="F2" s="49"/>
    </row>
    <row r="3" spans="1:6" ht="26.25" x14ac:dyDescent="0.25">
      <c r="A3" s="471" t="s">
        <v>45</v>
      </c>
      <c r="B3" s="473" t="s">
        <v>46</v>
      </c>
      <c r="C3" s="76" t="s">
        <v>47</v>
      </c>
      <c r="D3" s="167" t="s">
        <v>48</v>
      </c>
      <c r="E3" s="168" t="s">
        <v>260</v>
      </c>
      <c r="F3" s="168" t="s">
        <v>258</v>
      </c>
    </row>
    <row r="4" spans="1:6" x14ac:dyDescent="0.25">
      <c r="A4" s="472"/>
      <c r="B4" s="474"/>
      <c r="C4" s="76">
        <v>1</v>
      </c>
      <c r="D4" s="169">
        <v>2</v>
      </c>
      <c r="E4" s="169">
        <v>3</v>
      </c>
      <c r="F4" s="167" t="s">
        <v>257</v>
      </c>
    </row>
    <row r="5" spans="1:6" x14ac:dyDescent="0.25">
      <c r="A5" s="232"/>
      <c r="B5" s="233"/>
      <c r="C5" s="76"/>
      <c r="D5" s="169"/>
      <c r="E5" s="169"/>
      <c r="F5" s="167"/>
    </row>
    <row r="6" spans="1:6" x14ac:dyDescent="0.25">
      <c r="A6" s="146" t="s">
        <v>192</v>
      </c>
      <c r="B6" s="178" t="s">
        <v>220</v>
      </c>
      <c r="C6" s="222"/>
      <c r="D6" s="223"/>
      <c r="E6" s="223"/>
      <c r="F6" s="223"/>
    </row>
    <row r="7" spans="1:6" x14ac:dyDescent="0.25">
      <c r="A7" s="227"/>
      <c r="B7" s="179"/>
      <c r="C7" s="119"/>
      <c r="D7" s="120"/>
      <c r="E7" s="120"/>
      <c r="F7" s="120"/>
    </row>
    <row r="8" spans="1:6" ht="39" x14ac:dyDescent="0.25">
      <c r="A8" s="227" t="s">
        <v>25</v>
      </c>
      <c r="B8" s="179" t="s">
        <v>221</v>
      </c>
      <c r="C8" s="119" t="s">
        <v>151</v>
      </c>
      <c r="D8" s="120">
        <v>38</v>
      </c>
      <c r="E8" s="120"/>
      <c r="F8" s="97">
        <f t="shared" ref="F8:F14" si="0">ROUND($D8*E8,2)</f>
        <v>0</v>
      </c>
    </row>
    <row r="9" spans="1:6" ht="26.25" x14ac:dyDescent="0.25">
      <c r="A9" s="227" t="s">
        <v>26</v>
      </c>
      <c r="B9" s="180" t="s">
        <v>314</v>
      </c>
      <c r="C9" s="119" t="s">
        <v>151</v>
      </c>
      <c r="D9" s="120">
        <v>20</v>
      </c>
      <c r="E9" s="120"/>
      <c r="F9" s="97">
        <f t="shared" si="0"/>
        <v>0</v>
      </c>
    </row>
    <row r="10" spans="1:6" ht="26.25" x14ac:dyDescent="0.25">
      <c r="A10" s="227" t="s">
        <v>27</v>
      </c>
      <c r="B10" s="179" t="s">
        <v>222</v>
      </c>
      <c r="C10" s="119" t="s">
        <v>151</v>
      </c>
      <c r="D10" s="120">
        <v>78</v>
      </c>
      <c r="E10" s="120"/>
      <c r="F10" s="97">
        <f t="shared" si="0"/>
        <v>0</v>
      </c>
    </row>
    <row r="11" spans="1:6" ht="39" x14ac:dyDescent="0.25">
      <c r="A11" s="227" t="s">
        <v>28</v>
      </c>
      <c r="B11" s="185" t="s">
        <v>223</v>
      </c>
      <c r="C11" s="119" t="s">
        <v>55</v>
      </c>
      <c r="D11" s="120">
        <v>2</v>
      </c>
      <c r="E11" s="120"/>
      <c r="F11" s="97">
        <f t="shared" si="0"/>
        <v>0</v>
      </c>
    </row>
    <row r="12" spans="1:6" x14ac:dyDescent="0.25">
      <c r="A12" s="227" t="s">
        <v>29</v>
      </c>
      <c r="B12" s="228" t="s">
        <v>224</v>
      </c>
      <c r="C12" s="119" t="s">
        <v>55</v>
      </c>
      <c r="D12" s="120">
        <v>1</v>
      </c>
      <c r="E12" s="176"/>
      <c r="F12" s="97">
        <f t="shared" si="0"/>
        <v>0</v>
      </c>
    </row>
    <row r="13" spans="1:6" ht="25.5" x14ac:dyDescent="0.25">
      <c r="A13" s="227" t="s">
        <v>30</v>
      </c>
      <c r="B13" s="127" t="s">
        <v>225</v>
      </c>
      <c r="C13" s="229" t="s">
        <v>55</v>
      </c>
      <c r="D13" s="176">
        <v>2</v>
      </c>
      <c r="E13" s="176"/>
      <c r="F13" s="97">
        <f t="shared" si="0"/>
        <v>0</v>
      </c>
    </row>
    <row r="14" spans="1:6" x14ac:dyDescent="0.25">
      <c r="A14" s="227" t="s">
        <v>31</v>
      </c>
      <c r="B14" s="127" t="s">
        <v>226</v>
      </c>
      <c r="C14" s="229" t="s">
        <v>55</v>
      </c>
      <c r="D14" s="176">
        <v>1</v>
      </c>
      <c r="E14" s="176"/>
      <c r="F14" s="97">
        <f t="shared" si="0"/>
        <v>0</v>
      </c>
    </row>
    <row r="15" spans="1:6" x14ac:dyDescent="0.25">
      <c r="A15" s="224"/>
      <c r="B15" s="231" t="s">
        <v>33</v>
      </c>
      <c r="C15" s="224"/>
      <c r="D15" s="226"/>
      <c r="E15" s="226"/>
      <c r="F15" s="226">
        <f>SUM(F8:F14)</f>
        <v>0</v>
      </c>
    </row>
    <row r="16" spans="1:6" ht="26.25" customHeight="1" x14ac:dyDescent="0.25">
      <c r="A16" s="227"/>
      <c r="B16" s="484" t="s">
        <v>229</v>
      </c>
      <c r="C16" s="484"/>
      <c r="D16" s="484"/>
      <c r="E16" s="484"/>
      <c r="F16" s="223"/>
    </row>
    <row r="17" spans="1:6" x14ac:dyDescent="0.25">
      <c r="A17" s="227"/>
      <c r="B17" s="175"/>
      <c r="C17" s="227"/>
      <c r="D17" s="223"/>
      <c r="E17" s="223"/>
      <c r="F17" s="223"/>
    </row>
    <row r="18" spans="1:6" x14ac:dyDescent="0.25">
      <c r="A18" s="227" t="s">
        <v>193</v>
      </c>
      <c r="B18" s="186" t="s">
        <v>194</v>
      </c>
      <c r="C18" s="222"/>
      <c r="D18" s="120"/>
      <c r="E18" s="120"/>
      <c r="F18" s="120"/>
    </row>
    <row r="19" spans="1:6" x14ac:dyDescent="0.25">
      <c r="A19" s="227"/>
      <c r="B19" s="227"/>
      <c r="C19" s="119"/>
      <c r="D19" s="120"/>
      <c r="E19" s="120"/>
      <c r="F19" s="120"/>
    </row>
    <row r="20" spans="1:6" ht="90" x14ac:dyDescent="0.25">
      <c r="A20" s="227" t="s">
        <v>227</v>
      </c>
      <c r="B20" s="185" t="s">
        <v>228</v>
      </c>
      <c r="C20" s="119" t="s">
        <v>151</v>
      </c>
      <c r="D20" s="120">
        <v>78</v>
      </c>
      <c r="E20" s="120"/>
      <c r="F20" s="97">
        <f>ROUND($D20*E20,2)</f>
        <v>0</v>
      </c>
    </row>
    <row r="21" spans="1:6" ht="39" x14ac:dyDescent="0.25">
      <c r="A21" s="227" t="s">
        <v>26</v>
      </c>
      <c r="B21" s="185" t="s">
        <v>3</v>
      </c>
      <c r="C21" s="119" t="s">
        <v>151</v>
      </c>
      <c r="D21" s="120">
        <v>2</v>
      </c>
      <c r="E21" s="120"/>
      <c r="F21" s="97">
        <f>ROUND($D21*E21,2)</f>
        <v>0</v>
      </c>
    </row>
    <row r="22" spans="1:6" ht="39" x14ac:dyDescent="0.25">
      <c r="A22" s="135" t="s">
        <v>27</v>
      </c>
      <c r="B22" s="36" t="s">
        <v>17</v>
      </c>
      <c r="C22" s="119" t="s">
        <v>55</v>
      </c>
      <c r="D22" s="120">
        <v>1</v>
      </c>
      <c r="E22" s="120"/>
      <c r="F22" s="97">
        <f>ROUND($D22*E22,2)</f>
        <v>0</v>
      </c>
    </row>
    <row r="23" spans="1:6" x14ac:dyDescent="0.25">
      <c r="A23" s="224"/>
      <c r="B23" s="191" t="s">
        <v>33</v>
      </c>
      <c r="C23" s="225"/>
      <c r="D23" s="226"/>
      <c r="E23" s="226"/>
      <c r="F23" s="226">
        <f>SUM(F20:F22)</f>
        <v>0</v>
      </c>
    </row>
    <row r="24" spans="1:6" x14ac:dyDescent="0.25">
      <c r="A24" s="32"/>
      <c r="B24" s="41"/>
      <c r="C24" s="47"/>
      <c r="D24" s="47"/>
      <c r="E24" s="48"/>
      <c r="F24" s="51"/>
    </row>
    <row r="25" spans="1:6" x14ac:dyDescent="0.25">
      <c r="A25" s="32"/>
      <c r="B25" s="39"/>
      <c r="C25" s="47"/>
      <c r="D25" s="47"/>
      <c r="E25" s="48"/>
      <c r="F25" s="49"/>
    </row>
    <row r="26" spans="1:6" x14ac:dyDescent="0.25">
      <c r="A26" s="32"/>
      <c r="B26" s="43" t="s">
        <v>196</v>
      </c>
      <c r="C26" s="50"/>
      <c r="D26" s="47"/>
      <c r="E26" s="48"/>
      <c r="F26" s="51"/>
    </row>
    <row r="27" spans="1:6" x14ac:dyDescent="0.25">
      <c r="A27" s="32"/>
      <c r="B27" s="43"/>
      <c r="C27" s="47"/>
      <c r="D27" s="47"/>
      <c r="E27" s="48"/>
      <c r="F27" s="51"/>
    </row>
    <row r="28" spans="1:6" x14ac:dyDescent="0.25">
      <c r="A28" s="32"/>
      <c r="B28" s="41"/>
      <c r="C28" s="47"/>
      <c r="D28" s="47"/>
      <c r="E28" s="48"/>
      <c r="F28" s="51"/>
    </row>
    <row r="29" spans="1:6" x14ac:dyDescent="0.25">
      <c r="A29" s="235"/>
      <c r="B29" s="478" t="s">
        <v>182</v>
      </c>
      <c r="C29" s="479"/>
      <c r="D29" s="479"/>
      <c r="E29" s="480"/>
      <c r="F29" s="234">
        <f>F15</f>
        <v>0</v>
      </c>
    </row>
    <row r="30" spans="1:6" x14ac:dyDescent="0.25">
      <c r="A30" s="235"/>
      <c r="B30" s="478" t="s">
        <v>189</v>
      </c>
      <c r="C30" s="479"/>
      <c r="D30" s="479"/>
      <c r="E30" s="480"/>
      <c r="F30" s="234">
        <f>F23</f>
        <v>0</v>
      </c>
    </row>
    <row r="31" spans="1:6" x14ac:dyDescent="0.25">
      <c r="A31" s="235"/>
      <c r="B31" s="481" t="s">
        <v>277</v>
      </c>
      <c r="C31" s="482"/>
      <c r="D31" s="482"/>
      <c r="E31" s="483"/>
      <c r="F31" s="234">
        <f>SUM(F29:F30)</f>
        <v>0</v>
      </c>
    </row>
    <row r="32" spans="1:6" x14ac:dyDescent="0.25">
      <c r="A32" s="32"/>
      <c r="B32" s="39"/>
      <c r="C32" s="47"/>
      <c r="D32" s="47"/>
      <c r="E32" s="48"/>
      <c r="F32" s="49"/>
    </row>
  </sheetData>
  <mergeCells count="6">
    <mergeCell ref="B29:E29"/>
    <mergeCell ref="B30:E30"/>
    <mergeCell ref="B31:E31"/>
    <mergeCell ref="A3:A4"/>
    <mergeCell ref="B3:B4"/>
    <mergeCell ref="B16:E16"/>
  </mergeCells>
  <phoneticPr fontId="43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&amp;L&amp;8Predračun - Obvozna cesta Lipce-Črna vas&amp;R&amp;8&amp;P od &amp;N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7169" r:id="rId4">
          <objectPr defaultSize="0" autoPict="0" r:id="rId5">
            <anchor moveWithCells="1" sizeWithCells="1">
              <from>
                <xdr:col>1</xdr:col>
                <xdr:colOff>0</xdr:colOff>
                <xdr:row>7</xdr:row>
                <xdr:rowOff>0</xdr:rowOff>
              </from>
              <to>
                <xdr:col>1</xdr:col>
                <xdr:colOff>76200</xdr:colOff>
                <xdr:row>7</xdr:row>
                <xdr:rowOff>0</xdr:rowOff>
              </to>
            </anchor>
          </objectPr>
        </oleObject>
      </mc:Choice>
      <mc:Fallback>
        <oleObject progId="Equation.3" shapeId="7169" r:id="rId4"/>
      </mc:Fallback>
    </mc:AlternateContent>
    <mc:AlternateContent xmlns:mc="http://schemas.openxmlformats.org/markup-compatibility/2006">
      <mc:Choice Requires="x14">
        <oleObject progId="Equation.3" shapeId="7170" r:id="rId6">
          <objectPr defaultSize="0" autoPict="0" r:id="rId5">
            <anchor moveWithCells="1" sizeWithCells="1">
              <from>
                <xdr:col>1</xdr:col>
                <xdr:colOff>0</xdr:colOff>
                <xdr:row>9</xdr:row>
                <xdr:rowOff>0</xdr:rowOff>
              </from>
              <to>
                <xdr:col>1</xdr:col>
                <xdr:colOff>76200</xdr:colOff>
                <xdr:row>9</xdr:row>
                <xdr:rowOff>0</xdr:rowOff>
              </to>
            </anchor>
          </objectPr>
        </oleObject>
      </mc:Choice>
      <mc:Fallback>
        <oleObject progId="Equation.3" shapeId="7170" r:id="rId6"/>
      </mc:Fallback>
    </mc:AlternateContent>
  </oleObjec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4"/>
  <sheetViews>
    <sheetView view="pageBreakPreview" topLeftCell="A71" zoomScaleNormal="100" zoomScaleSheetLayoutView="100" workbookViewId="0">
      <selection activeCell="E75" sqref="E75"/>
    </sheetView>
  </sheetViews>
  <sheetFormatPr defaultRowHeight="12.75" x14ac:dyDescent="0.2"/>
  <cols>
    <col min="1" max="1" width="6" style="13" customWidth="1"/>
    <col min="2" max="2" width="39" style="13" customWidth="1"/>
    <col min="3" max="3" width="7.85546875" style="206" customWidth="1"/>
    <col min="4" max="4" width="9.140625" style="201"/>
    <col min="5" max="5" width="11" style="201" customWidth="1"/>
    <col min="6" max="6" width="14" style="201" customWidth="1"/>
    <col min="7" max="16384" width="9.140625" style="13"/>
  </cols>
  <sheetData>
    <row r="1" spans="1:6" ht="25.5" x14ac:dyDescent="0.2">
      <c r="A1" s="46"/>
      <c r="B1" s="15" t="s">
        <v>275</v>
      </c>
      <c r="C1" s="11"/>
      <c r="D1" s="166"/>
      <c r="E1" s="166"/>
      <c r="F1" s="166"/>
    </row>
    <row r="4" spans="1:6" ht="25.5" x14ac:dyDescent="0.2">
      <c r="A4" s="471" t="s">
        <v>45</v>
      </c>
      <c r="B4" s="473" t="s">
        <v>46</v>
      </c>
      <c r="C4" s="76" t="s">
        <v>47</v>
      </c>
      <c r="D4" s="167" t="s">
        <v>48</v>
      </c>
      <c r="E4" s="168" t="s">
        <v>260</v>
      </c>
      <c r="F4" s="168" t="s">
        <v>258</v>
      </c>
    </row>
    <row r="5" spans="1:6" x14ac:dyDescent="0.2">
      <c r="A5" s="472"/>
      <c r="B5" s="474"/>
      <c r="C5" s="76">
        <v>1</v>
      </c>
      <c r="D5" s="169">
        <v>2</v>
      </c>
      <c r="E5" s="169">
        <v>3</v>
      </c>
      <c r="F5" s="167" t="s">
        <v>257</v>
      </c>
    </row>
    <row r="6" spans="1:6" x14ac:dyDescent="0.2">
      <c r="A6" s="60"/>
      <c r="B6" s="61"/>
      <c r="C6" s="69"/>
      <c r="D6" s="82"/>
      <c r="E6" s="82"/>
      <c r="F6" s="82"/>
    </row>
    <row r="7" spans="1:6" x14ac:dyDescent="0.2">
      <c r="A7" s="64" t="s">
        <v>43</v>
      </c>
      <c r="B7" s="65" t="s">
        <v>44</v>
      </c>
      <c r="C7" s="76"/>
      <c r="D7" s="77"/>
      <c r="E7" s="77"/>
      <c r="F7" s="77"/>
    </row>
    <row r="8" spans="1:6" x14ac:dyDescent="0.2">
      <c r="A8" s="64"/>
      <c r="B8" s="65"/>
      <c r="C8" s="76"/>
      <c r="D8" s="77"/>
      <c r="E8" s="77"/>
      <c r="F8" s="77"/>
    </row>
    <row r="9" spans="1:6" x14ac:dyDescent="0.2">
      <c r="A9" s="211" t="s">
        <v>49</v>
      </c>
      <c r="B9" s="212" t="s">
        <v>50</v>
      </c>
      <c r="C9" s="76" t="s">
        <v>51</v>
      </c>
      <c r="D9" s="77">
        <v>40</v>
      </c>
      <c r="E9" s="77"/>
      <c r="F9" s="97">
        <f t="shared" ref="F9:F19" si="0">ROUND($D9*E9,2)</f>
        <v>0</v>
      </c>
    </row>
    <row r="10" spans="1:6" x14ac:dyDescent="0.2">
      <c r="A10" s="213" t="s">
        <v>52</v>
      </c>
      <c r="B10" s="212" t="s">
        <v>54</v>
      </c>
      <c r="C10" s="76" t="s">
        <v>55</v>
      </c>
      <c r="D10" s="77">
        <v>4</v>
      </c>
      <c r="E10" s="77"/>
      <c r="F10" s="97">
        <f t="shared" si="0"/>
        <v>0</v>
      </c>
    </row>
    <row r="11" spans="1:6" ht="25.5" x14ac:dyDescent="0.2">
      <c r="A11" s="211" t="s">
        <v>53</v>
      </c>
      <c r="B11" s="212" t="s">
        <v>360</v>
      </c>
      <c r="C11" s="76" t="s">
        <v>133</v>
      </c>
      <c r="D11" s="77">
        <v>1</v>
      </c>
      <c r="E11" s="77"/>
      <c r="F11" s="97">
        <f t="shared" si="0"/>
        <v>0</v>
      </c>
    </row>
    <row r="12" spans="1:6" x14ac:dyDescent="0.2">
      <c r="A12" s="211" t="s">
        <v>56</v>
      </c>
      <c r="B12" s="212" t="s">
        <v>57</v>
      </c>
      <c r="C12" s="76" t="s">
        <v>51</v>
      </c>
      <c r="D12" s="77">
        <v>82</v>
      </c>
      <c r="E12" s="77"/>
      <c r="F12" s="97">
        <f t="shared" si="0"/>
        <v>0</v>
      </c>
    </row>
    <row r="13" spans="1:6" ht="38.25" x14ac:dyDescent="0.2">
      <c r="A13" s="211" t="s">
        <v>58</v>
      </c>
      <c r="B13" s="212" t="s">
        <v>364</v>
      </c>
      <c r="C13" s="76" t="s">
        <v>59</v>
      </c>
      <c r="D13" s="77">
        <v>520</v>
      </c>
      <c r="E13" s="77"/>
      <c r="F13" s="97">
        <f t="shared" si="0"/>
        <v>0</v>
      </c>
    </row>
    <row r="14" spans="1:6" ht="38.25" x14ac:dyDescent="0.2">
      <c r="A14" s="211" t="s">
        <v>60</v>
      </c>
      <c r="B14" s="212" t="s">
        <v>365</v>
      </c>
      <c r="C14" s="76" t="s">
        <v>51</v>
      </c>
      <c r="D14" s="77">
        <v>105</v>
      </c>
      <c r="E14" s="77"/>
      <c r="F14" s="97">
        <f t="shared" si="0"/>
        <v>0</v>
      </c>
    </row>
    <row r="15" spans="1:6" ht="38.25" x14ac:dyDescent="0.2">
      <c r="A15" s="211" t="s">
        <v>61</v>
      </c>
      <c r="B15" s="212" t="s">
        <v>366</v>
      </c>
      <c r="C15" s="76" t="s">
        <v>51</v>
      </c>
      <c r="D15" s="77">
        <v>48</v>
      </c>
      <c r="E15" s="77"/>
      <c r="F15" s="97">
        <f t="shared" si="0"/>
        <v>0</v>
      </c>
    </row>
    <row r="16" spans="1:6" ht="51" x14ac:dyDescent="0.2">
      <c r="A16" s="211" t="s">
        <v>62</v>
      </c>
      <c r="B16" s="212" t="s">
        <v>361</v>
      </c>
      <c r="C16" s="76" t="s">
        <v>55</v>
      </c>
      <c r="D16" s="77">
        <v>1</v>
      </c>
      <c r="E16" s="77"/>
      <c r="F16" s="97">
        <f t="shared" si="0"/>
        <v>0</v>
      </c>
    </row>
    <row r="17" spans="1:6" ht="51" x14ac:dyDescent="0.2">
      <c r="A17" s="211" t="s">
        <v>63</v>
      </c>
      <c r="B17" s="338" t="s">
        <v>362</v>
      </c>
      <c r="C17" s="76" t="s">
        <v>55</v>
      </c>
      <c r="D17" s="77">
        <v>1</v>
      </c>
      <c r="E17" s="77"/>
      <c r="F17" s="97">
        <f t="shared" si="0"/>
        <v>0</v>
      </c>
    </row>
    <row r="18" spans="1:6" ht="76.5" x14ac:dyDescent="0.2">
      <c r="A18" s="211" t="s">
        <v>64</v>
      </c>
      <c r="B18" s="338" t="s">
        <v>363</v>
      </c>
      <c r="C18" s="76" t="s">
        <v>55</v>
      </c>
      <c r="D18" s="77">
        <v>4</v>
      </c>
      <c r="E18" s="77"/>
      <c r="F18" s="97">
        <f t="shared" si="0"/>
        <v>0</v>
      </c>
    </row>
    <row r="19" spans="1:6" ht="38.25" x14ac:dyDescent="0.2">
      <c r="A19" s="211" t="s">
        <v>65</v>
      </c>
      <c r="B19" s="212" t="s">
        <v>198</v>
      </c>
      <c r="C19" s="76" t="s">
        <v>55</v>
      </c>
      <c r="D19" s="77">
        <v>1</v>
      </c>
      <c r="E19" s="77"/>
      <c r="F19" s="97">
        <f t="shared" si="0"/>
        <v>0</v>
      </c>
    </row>
    <row r="20" spans="1:6" x14ac:dyDescent="0.2">
      <c r="A20" s="204"/>
      <c r="B20" s="205" t="s">
        <v>33</v>
      </c>
      <c r="C20" s="89"/>
      <c r="D20" s="90"/>
      <c r="E20" s="90"/>
      <c r="F20" s="90">
        <f>SUM(F9:F19)</f>
        <v>0</v>
      </c>
    </row>
    <row r="21" spans="1:6" x14ac:dyDescent="0.2">
      <c r="A21" s="211"/>
      <c r="B21" s="212"/>
      <c r="C21" s="76"/>
      <c r="D21" s="77"/>
      <c r="E21" s="77"/>
      <c r="F21" s="81"/>
    </row>
    <row r="22" spans="1:6" x14ac:dyDescent="0.2">
      <c r="A22" s="211"/>
      <c r="B22" s="61"/>
      <c r="C22" s="69"/>
      <c r="D22" s="82"/>
      <c r="E22" s="82"/>
      <c r="F22" s="82"/>
    </row>
    <row r="23" spans="1:6" x14ac:dyDescent="0.2">
      <c r="A23" s="64" t="s">
        <v>66</v>
      </c>
      <c r="B23" s="65" t="s">
        <v>67</v>
      </c>
      <c r="C23" s="76"/>
      <c r="D23" s="77"/>
      <c r="E23" s="77"/>
      <c r="F23" s="77"/>
    </row>
    <row r="24" spans="1:6" x14ac:dyDescent="0.2">
      <c r="A24" s="64"/>
      <c r="B24" s="65"/>
      <c r="C24" s="76"/>
      <c r="D24" s="77"/>
      <c r="E24" s="77"/>
      <c r="F24" s="77"/>
    </row>
    <row r="25" spans="1:6" ht="38.25" x14ac:dyDescent="0.2">
      <c r="A25" s="64"/>
      <c r="B25" s="212" t="s">
        <v>199</v>
      </c>
      <c r="C25" s="76"/>
      <c r="D25" s="77"/>
      <c r="E25" s="77"/>
      <c r="F25" s="77"/>
    </row>
    <row r="26" spans="1:6" ht="51" x14ac:dyDescent="0.2">
      <c r="A26" s="213" t="s">
        <v>68</v>
      </c>
      <c r="B26" s="212" t="s">
        <v>4</v>
      </c>
      <c r="C26" s="76" t="s">
        <v>69</v>
      </c>
      <c r="D26" s="77">
        <v>540</v>
      </c>
      <c r="E26" s="77"/>
      <c r="F26" s="97">
        <f>ROUND($D26*E26,2)</f>
        <v>0</v>
      </c>
    </row>
    <row r="27" spans="1:6" ht="38.25" x14ac:dyDescent="0.2">
      <c r="A27" s="213" t="s">
        <v>70</v>
      </c>
      <c r="B27" s="212" t="s">
        <v>218</v>
      </c>
      <c r="C27" s="76" t="s">
        <v>59</v>
      </c>
      <c r="D27" s="77">
        <v>740</v>
      </c>
      <c r="E27" s="77"/>
      <c r="F27" s="97">
        <f>ROUND($D27*E27,2)</f>
        <v>0</v>
      </c>
    </row>
    <row r="28" spans="1:6" ht="38.25" x14ac:dyDescent="0.2">
      <c r="A28" s="213" t="s">
        <v>71</v>
      </c>
      <c r="B28" s="212" t="s">
        <v>200</v>
      </c>
      <c r="C28" s="76" t="s">
        <v>59</v>
      </c>
      <c r="D28" s="77">
        <v>200</v>
      </c>
      <c r="E28" s="77"/>
      <c r="F28" s="97">
        <f>ROUND($D28*E28,2)</f>
        <v>0</v>
      </c>
    </row>
    <row r="29" spans="1:6" x14ac:dyDescent="0.2">
      <c r="A29" s="204"/>
      <c r="B29" s="205" t="s">
        <v>33</v>
      </c>
      <c r="C29" s="89"/>
      <c r="D29" s="90"/>
      <c r="E29" s="90"/>
      <c r="F29" s="90">
        <f>SUM(F26:F28)</f>
        <v>0</v>
      </c>
    </row>
    <row r="30" spans="1:6" x14ac:dyDescent="0.2">
      <c r="A30" s="213"/>
      <c r="B30" s="212"/>
      <c r="C30" s="76"/>
      <c r="D30" s="77"/>
      <c r="E30" s="77"/>
      <c r="F30" s="81"/>
    </row>
    <row r="31" spans="1:6" x14ac:dyDescent="0.2">
      <c r="A31" s="213"/>
      <c r="B31" s="212"/>
      <c r="C31" s="76"/>
      <c r="D31" s="77"/>
      <c r="E31" s="77"/>
      <c r="F31" s="81"/>
    </row>
    <row r="32" spans="1:6" x14ac:dyDescent="0.2">
      <c r="A32" s="64" t="s">
        <v>80</v>
      </c>
      <c r="B32" s="65" t="s">
        <v>81</v>
      </c>
      <c r="C32" s="76"/>
      <c r="D32" s="77"/>
      <c r="E32" s="77"/>
      <c r="F32" s="77"/>
    </row>
    <row r="33" spans="1:6" x14ac:dyDescent="0.2">
      <c r="A33" s="214"/>
      <c r="B33" s="215"/>
      <c r="C33" s="76"/>
      <c r="D33" s="77"/>
      <c r="E33" s="77"/>
      <c r="F33" s="77"/>
    </row>
    <row r="34" spans="1:6" ht="51" x14ac:dyDescent="0.2">
      <c r="A34" s="214" t="s">
        <v>82</v>
      </c>
      <c r="B34" s="212" t="s">
        <v>201</v>
      </c>
      <c r="C34" s="76" t="s">
        <v>69</v>
      </c>
      <c r="D34" s="77">
        <v>260</v>
      </c>
      <c r="E34" s="77"/>
      <c r="F34" s="97">
        <f t="shared" ref="F34:F42" si="1">ROUND($D34*E34,2)</f>
        <v>0</v>
      </c>
    </row>
    <row r="35" spans="1:6" ht="89.25" x14ac:dyDescent="0.2">
      <c r="A35" s="213" t="s">
        <v>83</v>
      </c>
      <c r="B35" s="184" t="s">
        <v>367</v>
      </c>
      <c r="C35" s="76" t="s">
        <v>69</v>
      </c>
      <c r="D35" s="77">
        <v>230</v>
      </c>
      <c r="E35" s="77"/>
      <c r="F35" s="97">
        <f t="shared" si="1"/>
        <v>0</v>
      </c>
    </row>
    <row r="36" spans="1:6" ht="63.75" x14ac:dyDescent="0.2">
      <c r="A36" s="213" t="s">
        <v>84</v>
      </c>
      <c r="B36" s="212" t="s">
        <v>202</v>
      </c>
      <c r="C36" s="76" t="s">
        <v>59</v>
      </c>
      <c r="D36" s="77">
        <v>540</v>
      </c>
      <c r="E36" s="77"/>
      <c r="F36" s="97">
        <f t="shared" si="1"/>
        <v>0</v>
      </c>
    </row>
    <row r="37" spans="1:6" ht="38.25" x14ac:dyDescent="0.2">
      <c r="A37" s="213" t="s">
        <v>85</v>
      </c>
      <c r="B37" s="212" t="s">
        <v>203</v>
      </c>
      <c r="C37" s="76" t="s">
        <v>59</v>
      </c>
      <c r="D37" s="77">
        <v>160</v>
      </c>
      <c r="E37" s="77"/>
      <c r="F37" s="97">
        <f t="shared" si="1"/>
        <v>0</v>
      </c>
    </row>
    <row r="38" spans="1:6" ht="51" x14ac:dyDescent="0.2">
      <c r="A38" s="213" t="s">
        <v>86</v>
      </c>
      <c r="B38" s="339" t="s">
        <v>204</v>
      </c>
      <c r="C38" s="76" t="s">
        <v>51</v>
      </c>
      <c r="D38" s="82">
        <v>120</v>
      </c>
      <c r="E38" s="82"/>
      <c r="F38" s="97">
        <f t="shared" si="1"/>
        <v>0</v>
      </c>
    </row>
    <row r="39" spans="1:6" ht="38.25" x14ac:dyDescent="0.2">
      <c r="A39" s="213" t="s">
        <v>87</v>
      </c>
      <c r="B39" s="212" t="s">
        <v>205</v>
      </c>
      <c r="C39" s="76" t="s">
        <v>51</v>
      </c>
      <c r="D39" s="77">
        <v>14</v>
      </c>
      <c r="E39" s="77"/>
      <c r="F39" s="97">
        <f t="shared" si="1"/>
        <v>0</v>
      </c>
    </row>
    <row r="40" spans="1:6" ht="38.25" x14ac:dyDescent="0.2">
      <c r="A40" s="213" t="s">
        <v>88</v>
      </c>
      <c r="B40" s="339" t="s">
        <v>206</v>
      </c>
      <c r="C40" s="76" t="s">
        <v>51</v>
      </c>
      <c r="D40" s="77">
        <v>96</v>
      </c>
      <c r="E40" s="77"/>
      <c r="F40" s="97">
        <f t="shared" si="1"/>
        <v>0</v>
      </c>
    </row>
    <row r="41" spans="1:6" ht="51" x14ac:dyDescent="0.2">
      <c r="A41" s="213" t="s">
        <v>89</v>
      </c>
      <c r="B41" s="339" t="s">
        <v>207</v>
      </c>
      <c r="C41" s="76" t="s">
        <v>59</v>
      </c>
      <c r="D41" s="77">
        <v>5</v>
      </c>
      <c r="E41" s="77"/>
      <c r="F41" s="97">
        <f t="shared" si="1"/>
        <v>0</v>
      </c>
    </row>
    <row r="42" spans="1:6" ht="51" x14ac:dyDescent="0.2">
      <c r="A42" s="213" t="s">
        <v>90</v>
      </c>
      <c r="B42" s="212" t="s">
        <v>208</v>
      </c>
      <c r="C42" s="76" t="s">
        <v>51</v>
      </c>
      <c r="D42" s="77">
        <v>82</v>
      </c>
      <c r="E42" s="77"/>
      <c r="F42" s="97">
        <f t="shared" si="1"/>
        <v>0</v>
      </c>
    </row>
    <row r="43" spans="1:6" x14ac:dyDescent="0.2">
      <c r="A43" s="208"/>
      <c r="B43" s="205" t="s">
        <v>33</v>
      </c>
      <c r="C43" s="89"/>
      <c r="D43" s="90"/>
      <c r="E43" s="90"/>
      <c r="F43" s="90">
        <f>SUM(F34:F42)</f>
        <v>0</v>
      </c>
    </row>
    <row r="44" spans="1:6" x14ac:dyDescent="0.2">
      <c r="A44" s="211"/>
      <c r="B44" s="212"/>
      <c r="C44" s="76"/>
      <c r="D44" s="77"/>
      <c r="E44" s="77"/>
      <c r="F44" s="81"/>
    </row>
    <row r="45" spans="1:6" x14ac:dyDescent="0.2">
      <c r="A45" s="211"/>
      <c r="B45" s="212"/>
      <c r="C45" s="76"/>
      <c r="D45" s="77"/>
      <c r="E45" s="77"/>
      <c r="F45" s="81"/>
    </row>
    <row r="46" spans="1:6" x14ac:dyDescent="0.2">
      <c r="A46" s="64" t="s">
        <v>91</v>
      </c>
      <c r="B46" s="65" t="s">
        <v>148</v>
      </c>
      <c r="C46" s="76"/>
      <c r="D46" s="77"/>
      <c r="E46" s="77"/>
      <c r="F46" s="77"/>
    </row>
    <row r="47" spans="1:6" x14ac:dyDescent="0.2">
      <c r="A47" s="64"/>
      <c r="B47" s="65"/>
      <c r="C47" s="76"/>
      <c r="D47" s="77"/>
      <c r="E47" s="77"/>
      <c r="F47" s="77"/>
    </row>
    <row r="48" spans="1:6" ht="38.25" x14ac:dyDescent="0.2">
      <c r="A48" s="211" t="s">
        <v>93</v>
      </c>
      <c r="B48" s="212" t="s">
        <v>209</v>
      </c>
      <c r="C48" s="76" t="s">
        <v>51</v>
      </c>
      <c r="D48" s="77">
        <v>35</v>
      </c>
      <c r="E48" s="77"/>
      <c r="F48" s="97">
        <f t="shared" ref="F48:F59" si="2">ROUND($D48*E48,2)</f>
        <v>0</v>
      </c>
    </row>
    <row r="49" spans="1:6" ht="63.75" x14ac:dyDescent="0.2">
      <c r="A49" s="211" t="s">
        <v>94</v>
      </c>
      <c r="B49" s="180" t="s">
        <v>368</v>
      </c>
      <c r="C49" s="76" t="s">
        <v>69</v>
      </c>
      <c r="D49" s="77">
        <v>80</v>
      </c>
      <c r="E49" s="77"/>
      <c r="F49" s="97">
        <f t="shared" si="2"/>
        <v>0</v>
      </c>
    </row>
    <row r="50" spans="1:6" ht="76.5" x14ac:dyDescent="0.2">
      <c r="A50" s="211" t="s">
        <v>95</v>
      </c>
      <c r="B50" s="339" t="s">
        <v>210</v>
      </c>
      <c r="C50" s="76" t="s">
        <v>51</v>
      </c>
      <c r="D50" s="77">
        <v>13</v>
      </c>
      <c r="E50" s="77"/>
      <c r="F50" s="97">
        <f t="shared" si="2"/>
        <v>0</v>
      </c>
    </row>
    <row r="51" spans="1:6" ht="25.5" x14ac:dyDescent="0.2">
      <c r="A51" s="213" t="s">
        <v>96</v>
      </c>
      <c r="B51" s="212" t="s">
        <v>211</v>
      </c>
      <c r="C51" s="76" t="s">
        <v>51</v>
      </c>
      <c r="D51" s="77">
        <v>37</v>
      </c>
      <c r="E51" s="77"/>
      <c r="F51" s="97">
        <f t="shared" si="2"/>
        <v>0</v>
      </c>
    </row>
    <row r="52" spans="1:6" ht="63.75" x14ac:dyDescent="0.2">
      <c r="A52" s="211" t="s">
        <v>97</v>
      </c>
      <c r="B52" s="339" t="s">
        <v>369</v>
      </c>
      <c r="C52" s="76" t="s">
        <v>55</v>
      </c>
      <c r="D52" s="77">
        <v>2</v>
      </c>
      <c r="E52" s="77"/>
      <c r="F52" s="97">
        <f t="shared" si="2"/>
        <v>0</v>
      </c>
    </row>
    <row r="53" spans="1:6" ht="63.75" x14ac:dyDescent="0.2">
      <c r="A53" s="213" t="s">
        <v>98</v>
      </c>
      <c r="B53" s="339" t="s">
        <v>370</v>
      </c>
      <c r="C53" s="76" t="s">
        <v>55</v>
      </c>
      <c r="D53" s="77">
        <v>2</v>
      </c>
      <c r="E53" s="77"/>
      <c r="F53" s="97">
        <f t="shared" si="2"/>
        <v>0</v>
      </c>
    </row>
    <row r="54" spans="1:6" ht="63.75" x14ac:dyDescent="0.2">
      <c r="A54" s="213" t="s">
        <v>99</v>
      </c>
      <c r="B54" s="339" t="s">
        <v>371</v>
      </c>
      <c r="C54" s="76" t="s">
        <v>55</v>
      </c>
      <c r="D54" s="77">
        <v>2</v>
      </c>
      <c r="E54" s="77"/>
      <c r="F54" s="97">
        <f t="shared" si="2"/>
        <v>0</v>
      </c>
    </row>
    <row r="55" spans="1:6" ht="38.25" x14ac:dyDescent="0.2">
      <c r="A55" s="217" t="s">
        <v>100</v>
      </c>
      <c r="B55" s="338" t="s">
        <v>372</v>
      </c>
      <c r="C55" s="76" t="s">
        <v>55</v>
      </c>
      <c r="D55" s="77">
        <v>1</v>
      </c>
      <c r="E55" s="77"/>
      <c r="F55" s="97">
        <f t="shared" si="2"/>
        <v>0</v>
      </c>
    </row>
    <row r="56" spans="1:6" ht="51" x14ac:dyDescent="0.2">
      <c r="A56" s="213" t="s">
        <v>101</v>
      </c>
      <c r="B56" s="338" t="s">
        <v>373</v>
      </c>
      <c r="C56" s="76" t="s">
        <v>51</v>
      </c>
      <c r="D56" s="77">
        <v>42</v>
      </c>
      <c r="E56" s="77"/>
      <c r="F56" s="97">
        <f t="shared" si="2"/>
        <v>0</v>
      </c>
    </row>
    <row r="57" spans="1:6" ht="51" x14ac:dyDescent="0.2">
      <c r="A57" s="60" t="s">
        <v>102</v>
      </c>
      <c r="B57" s="340" t="s">
        <v>374</v>
      </c>
      <c r="C57" s="76" t="s">
        <v>55</v>
      </c>
      <c r="D57" s="82">
        <v>1</v>
      </c>
      <c r="E57" s="82"/>
      <c r="F57" s="97">
        <f t="shared" si="2"/>
        <v>0</v>
      </c>
    </row>
    <row r="58" spans="1:6" ht="63.75" x14ac:dyDescent="0.2">
      <c r="A58" s="60" t="s">
        <v>103</v>
      </c>
      <c r="B58" s="339" t="s">
        <v>375</v>
      </c>
      <c r="C58" s="216" t="s">
        <v>55</v>
      </c>
      <c r="D58" s="82">
        <v>1</v>
      </c>
      <c r="E58" s="82"/>
      <c r="F58" s="97">
        <f t="shared" si="2"/>
        <v>0</v>
      </c>
    </row>
    <row r="59" spans="1:6" ht="38.25" x14ac:dyDescent="0.2">
      <c r="A59" s="60" t="s">
        <v>104</v>
      </c>
      <c r="B59" s="212" t="s">
        <v>212</v>
      </c>
      <c r="C59" s="76" t="s">
        <v>69</v>
      </c>
      <c r="D59" s="82">
        <v>40</v>
      </c>
      <c r="E59" s="82"/>
      <c r="F59" s="97">
        <f t="shared" si="2"/>
        <v>0</v>
      </c>
    </row>
    <row r="60" spans="1:6" x14ac:dyDescent="0.2">
      <c r="A60" s="209"/>
      <c r="B60" s="205" t="s">
        <v>33</v>
      </c>
      <c r="C60" s="210"/>
      <c r="D60" s="94"/>
      <c r="E60" s="94"/>
      <c r="F60" s="94">
        <f>SUM(F48:F59)</f>
        <v>0</v>
      </c>
    </row>
    <row r="61" spans="1:6" x14ac:dyDescent="0.2">
      <c r="A61" s="60"/>
      <c r="B61" s="212"/>
      <c r="C61" s="216"/>
      <c r="D61" s="82"/>
      <c r="E61" s="82"/>
      <c r="F61" s="218"/>
    </row>
    <row r="62" spans="1:6" x14ac:dyDescent="0.2">
      <c r="A62" s="60"/>
      <c r="B62" s="212"/>
      <c r="C62" s="216"/>
      <c r="D62" s="82"/>
      <c r="E62" s="82"/>
      <c r="F62" s="218"/>
    </row>
    <row r="63" spans="1:6" x14ac:dyDescent="0.2">
      <c r="A63" s="64" t="s">
        <v>119</v>
      </c>
      <c r="B63" s="65" t="s">
        <v>120</v>
      </c>
      <c r="C63" s="83"/>
      <c r="D63" s="81"/>
      <c r="E63" s="81"/>
      <c r="F63" s="81"/>
    </row>
    <row r="64" spans="1:6" x14ac:dyDescent="0.2">
      <c r="A64" s="213"/>
      <c r="B64" s="212"/>
      <c r="C64" s="76"/>
      <c r="D64" s="77"/>
      <c r="E64" s="77"/>
      <c r="F64" s="77"/>
    </row>
    <row r="65" spans="1:6" ht="51" x14ac:dyDescent="0.2">
      <c r="A65" s="213" t="s">
        <v>121</v>
      </c>
      <c r="B65" s="212" t="s">
        <v>219</v>
      </c>
      <c r="C65" s="76" t="s">
        <v>51</v>
      </c>
      <c r="D65" s="77">
        <v>60</v>
      </c>
      <c r="E65" s="77"/>
      <c r="F65" s="97">
        <f t="shared" ref="F65:F72" si="3">ROUND($D65*E65,2)</f>
        <v>0</v>
      </c>
    </row>
    <row r="66" spans="1:6" ht="25.5" x14ac:dyDescent="0.2">
      <c r="A66" s="213" t="s">
        <v>122</v>
      </c>
      <c r="B66" s="212" t="s">
        <v>213</v>
      </c>
      <c r="C66" s="76" t="s">
        <v>59</v>
      </c>
      <c r="D66" s="77">
        <v>38</v>
      </c>
      <c r="E66" s="77"/>
      <c r="F66" s="97">
        <f t="shared" si="3"/>
        <v>0</v>
      </c>
    </row>
    <row r="67" spans="1:6" ht="38.25" x14ac:dyDescent="0.2">
      <c r="A67" s="213" t="s">
        <v>123</v>
      </c>
      <c r="B67" s="212" t="s">
        <v>214</v>
      </c>
      <c r="C67" s="76" t="s">
        <v>55</v>
      </c>
      <c r="D67" s="77">
        <v>37</v>
      </c>
      <c r="E67" s="77"/>
      <c r="F67" s="97">
        <f t="shared" si="3"/>
        <v>0</v>
      </c>
    </row>
    <row r="68" spans="1:6" ht="38.25" x14ac:dyDescent="0.2">
      <c r="A68" s="213" t="s">
        <v>124</v>
      </c>
      <c r="B68" s="212" t="s">
        <v>215</v>
      </c>
      <c r="C68" s="76" t="s">
        <v>55</v>
      </c>
      <c r="D68" s="77">
        <v>37</v>
      </c>
      <c r="E68" s="77"/>
      <c r="F68" s="97">
        <f t="shared" si="3"/>
        <v>0</v>
      </c>
    </row>
    <row r="69" spans="1:6" ht="38.25" x14ac:dyDescent="0.2">
      <c r="A69" s="213" t="s">
        <v>125</v>
      </c>
      <c r="B69" s="212" t="s">
        <v>216</v>
      </c>
      <c r="C69" s="76" t="s">
        <v>55</v>
      </c>
      <c r="D69" s="77">
        <v>1</v>
      </c>
      <c r="E69" s="77"/>
      <c r="F69" s="97">
        <f t="shared" si="3"/>
        <v>0</v>
      </c>
    </row>
    <row r="70" spans="1:6" ht="25.5" x14ac:dyDescent="0.2">
      <c r="A70" s="213" t="s">
        <v>126</v>
      </c>
      <c r="B70" s="338" t="s">
        <v>376</v>
      </c>
      <c r="C70" s="76" t="s">
        <v>55</v>
      </c>
      <c r="D70" s="77">
        <v>2</v>
      </c>
      <c r="E70" s="77"/>
      <c r="F70" s="97">
        <f t="shared" si="3"/>
        <v>0</v>
      </c>
    </row>
    <row r="71" spans="1:6" ht="25.5" x14ac:dyDescent="0.2">
      <c r="A71" s="213" t="s">
        <v>127</v>
      </c>
      <c r="B71" s="338" t="s">
        <v>377</v>
      </c>
      <c r="C71" s="76" t="s">
        <v>55</v>
      </c>
      <c r="D71" s="77">
        <v>6</v>
      </c>
      <c r="E71" s="77"/>
      <c r="F71" s="97">
        <f t="shared" si="3"/>
        <v>0</v>
      </c>
    </row>
    <row r="72" spans="1:6" ht="38.25" x14ac:dyDescent="0.2">
      <c r="A72" s="213" t="s">
        <v>128</v>
      </c>
      <c r="B72" s="184" t="s">
        <v>217</v>
      </c>
      <c r="C72" s="69" t="s">
        <v>55</v>
      </c>
      <c r="D72" s="82">
        <v>1</v>
      </c>
      <c r="E72" s="82"/>
      <c r="F72" s="97">
        <f t="shared" si="3"/>
        <v>0</v>
      </c>
    </row>
    <row r="73" spans="1:6" x14ac:dyDescent="0.2">
      <c r="A73" s="204"/>
      <c r="B73" s="205" t="s">
        <v>33</v>
      </c>
      <c r="C73" s="89"/>
      <c r="D73" s="90"/>
      <c r="E73" s="90"/>
      <c r="F73" s="90">
        <f>SUM(F65:F72)</f>
        <v>0</v>
      </c>
    </row>
    <row r="74" spans="1:6" x14ac:dyDescent="0.2">
      <c r="A74" s="213"/>
      <c r="B74" s="212"/>
      <c r="C74" s="76"/>
      <c r="D74" s="77"/>
      <c r="E74" s="77"/>
      <c r="F74" s="77"/>
    </row>
    <row r="75" spans="1:6" ht="38.25" x14ac:dyDescent="0.2">
      <c r="A75" s="204" t="s">
        <v>131</v>
      </c>
      <c r="B75" s="396" t="s">
        <v>18</v>
      </c>
      <c r="C75" s="89" t="s">
        <v>23</v>
      </c>
      <c r="D75" s="90">
        <v>1</v>
      </c>
      <c r="E75" s="90"/>
      <c r="F75" s="97">
        <f t="shared" ref="F75" si="4">ROUND($D75*E75,2)</f>
        <v>0</v>
      </c>
    </row>
    <row r="76" spans="1:6" x14ac:dyDescent="0.2">
      <c r="A76" s="9"/>
      <c r="B76" s="18"/>
      <c r="C76" s="207"/>
      <c r="D76" s="202"/>
      <c r="E76" s="202"/>
      <c r="F76" s="202"/>
    </row>
    <row r="77" spans="1:6" x14ac:dyDescent="0.2">
      <c r="A77" s="9"/>
      <c r="B77" s="18"/>
      <c r="C77" s="207"/>
      <c r="D77" s="202"/>
      <c r="E77" s="202"/>
      <c r="F77" s="202"/>
    </row>
    <row r="79" spans="1:6" x14ac:dyDescent="0.2">
      <c r="A79" s="5"/>
      <c r="B79" s="7" t="s">
        <v>24</v>
      </c>
      <c r="C79" s="219"/>
      <c r="D79" s="220"/>
      <c r="E79" s="220"/>
      <c r="F79" s="203"/>
    </row>
    <row r="80" spans="1:6" x14ac:dyDescent="0.2">
      <c r="A80" s="5"/>
      <c r="B80" s="5"/>
      <c r="C80" s="172"/>
      <c r="D80" s="166"/>
      <c r="E80" s="166"/>
      <c r="F80" s="166"/>
    </row>
    <row r="81" spans="1:6" x14ac:dyDescent="0.2">
      <c r="A81" s="84" t="s">
        <v>43</v>
      </c>
      <c r="B81" s="485" t="s">
        <v>140</v>
      </c>
      <c r="C81" s="486"/>
      <c r="D81" s="486"/>
      <c r="E81" s="487"/>
      <c r="F81" s="218">
        <f>F20</f>
        <v>0</v>
      </c>
    </row>
    <row r="82" spans="1:6" x14ac:dyDescent="0.2">
      <c r="A82" s="84"/>
      <c r="B82" s="485"/>
      <c r="C82" s="486"/>
      <c r="D82" s="486"/>
      <c r="E82" s="487"/>
      <c r="F82" s="218"/>
    </row>
    <row r="83" spans="1:6" x14ac:dyDescent="0.2">
      <c r="A83" s="84" t="s">
        <v>66</v>
      </c>
      <c r="B83" s="485" t="s">
        <v>35</v>
      </c>
      <c r="C83" s="486"/>
      <c r="D83" s="486"/>
      <c r="E83" s="487"/>
      <c r="F83" s="218">
        <f>F29</f>
        <v>0</v>
      </c>
    </row>
    <row r="84" spans="1:6" x14ac:dyDescent="0.2">
      <c r="A84" s="84"/>
      <c r="B84" s="485"/>
      <c r="C84" s="486"/>
      <c r="D84" s="486"/>
      <c r="E84" s="487"/>
      <c r="F84" s="218"/>
    </row>
    <row r="85" spans="1:6" x14ac:dyDescent="0.2">
      <c r="A85" s="84" t="s">
        <v>80</v>
      </c>
      <c r="B85" s="485" t="s">
        <v>141</v>
      </c>
      <c r="C85" s="486"/>
      <c r="D85" s="486"/>
      <c r="E85" s="487"/>
      <c r="F85" s="218">
        <f>F43</f>
        <v>0</v>
      </c>
    </row>
    <row r="86" spans="1:6" x14ac:dyDescent="0.2">
      <c r="A86" s="84"/>
      <c r="B86" s="485"/>
      <c r="C86" s="486"/>
      <c r="D86" s="486"/>
      <c r="E86" s="487"/>
      <c r="F86" s="218"/>
    </row>
    <row r="87" spans="1:6" x14ac:dyDescent="0.2">
      <c r="A87" s="84" t="s">
        <v>91</v>
      </c>
      <c r="B87" s="485" t="s">
        <v>148</v>
      </c>
      <c r="C87" s="486"/>
      <c r="D87" s="486"/>
      <c r="E87" s="487"/>
      <c r="F87" s="218">
        <f>F60</f>
        <v>0</v>
      </c>
    </row>
    <row r="88" spans="1:6" x14ac:dyDescent="0.2">
      <c r="A88" s="84"/>
      <c r="B88" s="485"/>
      <c r="C88" s="486"/>
      <c r="D88" s="486"/>
      <c r="E88" s="487"/>
      <c r="F88" s="218"/>
    </row>
    <row r="89" spans="1:6" x14ac:dyDescent="0.2">
      <c r="A89" s="84" t="s">
        <v>119</v>
      </c>
      <c r="B89" s="485" t="s">
        <v>120</v>
      </c>
      <c r="C89" s="486"/>
      <c r="D89" s="486"/>
      <c r="E89" s="487"/>
      <c r="F89" s="218">
        <f>F73</f>
        <v>0</v>
      </c>
    </row>
    <row r="90" spans="1:6" x14ac:dyDescent="0.2">
      <c r="A90" s="84"/>
      <c r="B90" s="335"/>
      <c r="C90" s="336"/>
      <c r="D90" s="336"/>
      <c r="E90" s="337"/>
      <c r="F90" s="218"/>
    </row>
    <row r="91" spans="1:6" x14ac:dyDescent="0.2">
      <c r="A91" s="84" t="s">
        <v>131</v>
      </c>
      <c r="B91" s="335" t="s">
        <v>19</v>
      </c>
      <c r="C91" s="336"/>
      <c r="D91" s="336"/>
      <c r="E91" s="337"/>
      <c r="F91" s="218">
        <f>F75</f>
        <v>0</v>
      </c>
    </row>
    <row r="92" spans="1:6" x14ac:dyDescent="0.2">
      <c r="A92" s="221"/>
      <c r="B92" s="485"/>
      <c r="C92" s="486"/>
      <c r="D92" s="486"/>
      <c r="E92" s="487"/>
      <c r="F92" s="218"/>
    </row>
    <row r="93" spans="1:6" x14ac:dyDescent="0.2">
      <c r="A93" s="62"/>
      <c r="B93" s="485" t="s">
        <v>33</v>
      </c>
      <c r="C93" s="486"/>
      <c r="D93" s="486"/>
      <c r="E93" s="487" t="s">
        <v>143</v>
      </c>
      <c r="F93" s="218">
        <f>SUM(F81:F91)</f>
        <v>0</v>
      </c>
    </row>
    <row r="94" spans="1:6" x14ac:dyDescent="0.2">
      <c r="A94" s="4"/>
      <c r="B94" s="16"/>
      <c r="C94" s="11"/>
      <c r="D94" s="166"/>
      <c r="E94" s="166"/>
      <c r="F94" s="166"/>
    </row>
  </sheetData>
  <mergeCells count="13">
    <mergeCell ref="B93:E93"/>
    <mergeCell ref="B85:E85"/>
    <mergeCell ref="B86:E86"/>
    <mergeCell ref="B87:E87"/>
    <mergeCell ref="B88:E88"/>
    <mergeCell ref="B89:E89"/>
    <mergeCell ref="B92:E92"/>
    <mergeCell ref="B84:E84"/>
    <mergeCell ref="A4:A5"/>
    <mergeCell ref="B4:B5"/>
    <mergeCell ref="B81:E81"/>
    <mergeCell ref="B82:E82"/>
    <mergeCell ref="B83:E83"/>
  </mergeCells>
  <phoneticPr fontId="43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&amp;L&amp;8Predračun - Obvozna cesta Lipce-Črna vas&amp;R&amp;8&amp;P od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9</vt:i4>
      </vt:variant>
      <vt:variant>
        <vt:lpstr>Imenovani obsegi</vt:lpstr>
      </vt:variant>
      <vt:variant>
        <vt:i4>17</vt:i4>
      </vt:variant>
    </vt:vector>
  </HeadingPairs>
  <TitlesOfParts>
    <vt:vector size="26" baseType="lpstr">
      <vt:lpstr>Predračun</vt:lpstr>
      <vt:lpstr>rušenje čuvajnice</vt:lpstr>
      <vt:lpstr>cesta</vt:lpstr>
      <vt:lpstr>kamnita zložba</vt:lpstr>
      <vt:lpstr>javna razsvetljava</vt:lpstr>
      <vt:lpstr>Skrajšanje tirov</vt:lpstr>
      <vt:lpstr>VN kabel</vt:lpstr>
      <vt:lpstr>JR križišče</vt:lpstr>
      <vt:lpstr>obnova križišča</vt:lpstr>
      <vt:lpstr>cesta!Področje_tiskanja</vt:lpstr>
      <vt:lpstr>'javna razsvetljava'!Področje_tiskanja</vt:lpstr>
      <vt:lpstr>'JR križišče'!Področje_tiskanja</vt:lpstr>
      <vt:lpstr>'kamnita zložba'!Področje_tiskanja</vt:lpstr>
      <vt:lpstr>'obnova križišča'!Področje_tiskanja</vt:lpstr>
      <vt:lpstr>Predračun!Področje_tiskanja</vt:lpstr>
      <vt:lpstr>'rušenje čuvajnice'!Področje_tiskanja</vt:lpstr>
      <vt:lpstr>'Skrajšanje tirov'!Področje_tiskanja</vt:lpstr>
      <vt:lpstr>'VN kabel'!Področje_tiskanja</vt:lpstr>
      <vt:lpstr>cesta!Tiskanje_naslovov</vt:lpstr>
      <vt:lpstr>'javna razsvetljava'!Tiskanje_naslovov</vt:lpstr>
      <vt:lpstr>'JR križišče'!Tiskanje_naslovov</vt:lpstr>
      <vt:lpstr>'kamnita zložba'!Tiskanje_naslovov</vt:lpstr>
      <vt:lpstr>'obnova križišča'!Tiskanje_naslovov</vt:lpstr>
      <vt:lpstr>'rušenje čuvajnice'!Tiskanje_naslovov</vt:lpstr>
      <vt:lpstr>'Skrajšanje tirov'!Tiskanje_naslovov</vt:lpstr>
      <vt:lpstr>'VN kabel'!Tiskanje_naslovov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intel</dc:creator>
  <cp:lastModifiedBy>Tea Jenkole</cp:lastModifiedBy>
  <cp:lastPrinted>2016-03-11T10:36:58Z</cp:lastPrinted>
  <dcterms:created xsi:type="dcterms:W3CDTF">2014-10-26T21:45:20Z</dcterms:created>
  <dcterms:modified xsi:type="dcterms:W3CDTF">2016-03-24T10:55:08Z</dcterms:modified>
</cp:coreProperties>
</file>